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7575" activeTab="0"/>
  </bookViews>
  <sheets>
    <sheet name="Revenue Budget" sheetId="1" r:id="rId1"/>
    <sheet name="Sheet3" sheetId="2" r:id="rId2"/>
  </sheets>
  <definedNames>
    <definedName name="_xlnm.Print_Area" localSheetId="0">'Revenue Budget'!$B$2:$I$171</definedName>
  </definedNames>
  <calcPr fullCalcOnLoad="1"/>
</workbook>
</file>

<file path=xl/sharedStrings.xml><?xml version="1.0" encoding="utf-8"?>
<sst xmlns="http://schemas.openxmlformats.org/spreadsheetml/2006/main" count="203" uniqueCount="99">
  <si>
    <t>CODE</t>
  </si>
  <si>
    <t>Description</t>
  </si>
  <si>
    <t>Budget 07/08</t>
  </si>
  <si>
    <t>Budget 08/09</t>
  </si>
  <si>
    <t>Expenditure</t>
  </si>
  <si>
    <t>Salaries Staff</t>
  </si>
  <si>
    <t>Staff Expenses</t>
  </si>
  <si>
    <t>Training Staff</t>
  </si>
  <si>
    <t>Sub Total</t>
  </si>
  <si>
    <t>Income</t>
  </si>
  <si>
    <t>Income Other</t>
  </si>
  <si>
    <t>TOTAL</t>
  </si>
  <si>
    <t>Members Expenses</t>
  </si>
  <si>
    <t>Members Training</t>
  </si>
  <si>
    <t>Election Expenses</t>
  </si>
  <si>
    <t>Waste / Cleansing</t>
  </si>
  <si>
    <t>Audit Costs</t>
  </si>
  <si>
    <t>Sundry Environment</t>
  </si>
  <si>
    <t>SUMMARY</t>
  </si>
  <si>
    <t>Code</t>
  </si>
  <si>
    <t>Transfer from Reserve</t>
  </si>
  <si>
    <t>PRECEPT</t>
  </si>
  <si>
    <t>Administration</t>
  </si>
  <si>
    <t>Budget 14/15</t>
  </si>
  <si>
    <t>Insurance</t>
  </si>
  <si>
    <t>Maintenance</t>
  </si>
  <si>
    <t>Total</t>
  </si>
  <si>
    <t>Telephone/Broadband etc</t>
  </si>
  <si>
    <t>Office and Meeting Room Hire</t>
  </si>
  <si>
    <t>Bank Interest</t>
  </si>
  <si>
    <t>Open Spaces</t>
  </si>
  <si>
    <t>Burial Grounds</t>
  </si>
  <si>
    <t>Cemetery costs general</t>
  </si>
  <si>
    <t>Cemetery Fees</t>
  </si>
  <si>
    <t>S137 Grants</t>
  </si>
  <si>
    <t>S133 Grants</t>
  </si>
  <si>
    <t xml:space="preserve">S144 Promoting Kirton </t>
  </si>
  <si>
    <t>S144 Promoting Kirton</t>
  </si>
  <si>
    <t>Administration and Salary</t>
  </si>
  <si>
    <t>Public Services</t>
  </si>
  <si>
    <t>Kirton Klipper</t>
  </si>
  <si>
    <t>Civic</t>
  </si>
  <si>
    <t>Play Area Maintenance</t>
  </si>
  <si>
    <t>Open Spaces Contract</t>
  </si>
  <si>
    <t>Floral and Planting</t>
  </si>
  <si>
    <t>Sponsorship</t>
  </si>
  <si>
    <t>War Memorial</t>
  </si>
  <si>
    <t>Trade Waste</t>
  </si>
  <si>
    <t>Democratic Expenses</t>
  </si>
  <si>
    <t>Licences/Permissions</t>
  </si>
  <si>
    <t>Stationery/Consumables</t>
  </si>
  <si>
    <t>Memberships/Subscriptions</t>
  </si>
  <si>
    <t>Conference Expenses</t>
  </si>
  <si>
    <t>Water Rates</t>
  </si>
  <si>
    <t>Electricity</t>
  </si>
  <si>
    <t>ADMINISTRATION AND RESOURCES</t>
  </si>
  <si>
    <t>S137 and Donations</t>
  </si>
  <si>
    <t>Summer Gala Expenses</t>
  </si>
  <si>
    <t>Market Stall Hire</t>
  </si>
  <si>
    <t>Entertainers' Fees</t>
  </si>
  <si>
    <t>Equipment Hire</t>
  </si>
  <si>
    <t>Sundry PK Expenses</t>
  </si>
  <si>
    <t>Christmas Trees</t>
  </si>
  <si>
    <t>Donations</t>
  </si>
  <si>
    <t>Kirton Klipper Expenses</t>
  </si>
  <si>
    <t>Project Manager Fees</t>
  </si>
  <si>
    <t>Mayoral Allowance</t>
  </si>
  <si>
    <t>Civic Service Expenses</t>
  </si>
  <si>
    <t>Civic Dinner Expenses</t>
  </si>
  <si>
    <t>Civic Dinner Ticket Sales</t>
  </si>
  <si>
    <t>Budget 13/14</t>
  </si>
  <si>
    <t>Maintenance Works</t>
  </si>
  <si>
    <t>Parish Plan</t>
  </si>
  <si>
    <t>CCTV</t>
  </si>
  <si>
    <t>VAT</t>
  </si>
  <si>
    <t>VAT Refund</t>
  </si>
  <si>
    <t>Unpaid Cheques written off</t>
  </si>
  <si>
    <t>Grants and Donations</t>
  </si>
  <si>
    <t>Grant Funding</t>
  </si>
  <si>
    <t>Event Donations</t>
  </si>
  <si>
    <t>Event Fees</t>
  </si>
  <si>
    <t>Nett Surplus/Deficit Year End</t>
  </si>
  <si>
    <t>Kirton in Bloom Expense</t>
  </si>
  <si>
    <t>Lights Installation/Maintenance</t>
  </si>
  <si>
    <t>Grants</t>
  </si>
  <si>
    <t>Play Area Refurbishment</t>
  </si>
  <si>
    <t>Actual 13/14</t>
  </si>
  <si>
    <t>YTD 14/15</t>
  </si>
  <si>
    <t>YTD 14-15</t>
  </si>
  <si>
    <t>Sundry Admin</t>
  </si>
  <si>
    <t>Software and Website</t>
  </si>
  <si>
    <t>Misc Civic Expenses</t>
  </si>
  <si>
    <t>YTD</t>
  </si>
  <si>
    <t>*2nd installment due July</t>
  </si>
  <si>
    <t>Variance</t>
  </si>
  <si>
    <t>Funds remaining</t>
  </si>
  <si>
    <t>6007.63</t>
  </si>
  <si>
    <t>7.63</t>
  </si>
  <si>
    <t>426.13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</si>
</sst>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[$-809]dd\ mmmm\ yyyy"/>
    <numFmt numFmtId="168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5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3" fontId="0" fillId="0" borderId="10" xfId="0" applyNumberFormat="1" applyBorder="1" applyAlignment="1">
      <alignment horizontal="right"/>
    </xf>
    <xf numFmtId="0" fontId="5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9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7" fillId="0" borderId="11" xfId="0" applyFont="1" applyBorder="1" applyAlignment="1">
      <alignment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/>
    </xf>
    <xf numFmtId="0" fontId="8" fillId="17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19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0" borderId="14" xfId="0" applyFont="1" applyBorder="1" applyAlignment="1">
      <alignment/>
    </xf>
    <xf numFmtId="0" fontId="46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3" fontId="46" fillId="0" borderId="11" xfId="0" applyNumberFormat="1" applyFont="1" applyBorder="1" applyAlignment="1">
      <alignment horizontal="right"/>
    </xf>
    <xf numFmtId="0" fontId="47" fillId="0" borderId="15" xfId="0" applyFont="1" applyBorder="1" applyAlignment="1">
      <alignment/>
    </xf>
    <xf numFmtId="3" fontId="47" fillId="0" borderId="15" xfId="0" applyNumberFormat="1" applyFont="1" applyBorder="1" applyAlignment="1">
      <alignment/>
    </xf>
    <xf numFmtId="3" fontId="47" fillId="0" borderId="15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horizontal="left" indent="14"/>
    </xf>
    <xf numFmtId="0" fontId="47" fillId="0" borderId="10" xfId="0" applyFont="1" applyBorder="1" applyAlignment="1">
      <alignment horizontal="left" indent="17"/>
    </xf>
    <xf numFmtId="0" fontId="46" fillId="0" borderId="10" xfId="0" applyFont="1" applyBorder="1" applyAlignment="1">
      <alignment horizontal="left" indent="17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left" indent="14"/>
    </xf>
    <xf numFmtId="0" fontId="47" fillId="0" borderId="10" xfId="0" applyFont="1" applyFill="1" applyBorder="1" applyAlignment="1">
      <alignment horizontal="left" indent="17"/>
    </xf>
    <xf numFmtId="0" fontId="8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0" fontId="8" fillId="36" borderId="10" xfId="0" applyFont="1" applyFill="1" applyBorder="1" applyAlignment="1">
      <alignment horizontal="right"/>
    </xf>
    <xf numFmtId="3" fontId="8" fillId="36" borderId="10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/>
    </xf>
    <xf numFmtId="0" fontId="8" fillId="9" borderId="14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/>
    </xf>
    <xf numFmtId="0" fontId="8" fillId="17" borderId="14" xfId="0" applyFont="1" applyFill="1" applyBorder="1" applyAlignment="1">
      <alignment/>
    </xf>
    <xf numFmtId="0" fontId="8" fillId="17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10" fillId="34" borderId="14" xfId="0" applyFont="1" applyFill="1" applyBorder="1" applyAlignment="1">
      <alignment/>
    </xf>
    <xf numFmtId="0" fontId="46" fillId="0" borderId="11" xfId="0" applyFont="1" applyBorder="1" applyAlignment="1">
      <alignment horizontal="left" indent="17"/>
    </xf>
    <xf numFmtId="0" fontId="10" fillId="0" borderId="13" xfId="0" applyFont="1" applyFill="1" applyBorder="1" applyAlignment="1">
      <alignment/>
    </xf>
    <xf numFmtId="0" fontId="8" fillId="19" borderId="14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35" borderId="14" xfId="0" applyFont="1" applyFill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0" fontId="8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2" fontId="5" fillId="0" borderId="0" xfId="0" applyNumberFormat="1" applyFont="1" applyFill="1" applyAlignment="1">
      <alignment/>
    </xf>
    <xf numFmtId="44" fontId="8" fillId="0" borderId="11" xfId="0" applyNumberFormat="1" applyFont="1" applyFill="1" applyBorder="1" applyAlignment="1">
      <alignment horizontal="right"/>
    </xf>
    <xf numFmtId="44" fontId="46" fillId="0" borderId="11" xfId="0" applyNumberFormat="1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47" fillId="0" borderId="10" xfId="0" applyFont="1" applyFill="1" applyBorder="1" applyAlignment="1">
      <alignment/>
    </xf>
    <xf numFmtId="0" fontId="44" fillId="0" borderId="0" xfId="0" applyFont="1" applyAlignment="1">
      <alignment/>
    </xf>
    <xf numFmtId="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 horizontal="right"/>
    </xf>
    <xf numFmtId="0" fontId="0" fillId="37" borderId="10" xfId="0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horizontal="right"/>
    </xf>
    <xf numFmtId="3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 horizontal="right"/>
    </xf>
    <xf numFmtId="3" fontId="46" fillId="0" borderId="19" xfId="0" applyNumberFormat="1" applyFont="1" applyBorder="1" applyAlignment="1">
      <alignment horizontal="right"/>
    </xf>
    <xf numFmtId="0" fontId="46" fillId="17" borderId="22" xfId="0" applyFont="1" applyFill="1" applyBorder="1" applyAlignment="1">
      <alignment/>
    </xf>
    <xf numFmtId="3" fontId="46" fillId="17" borderId="22" xfId="0" applyNumberFormat="1" applyFont="1" applyFill="1" applyBorder="1" applyAlignment="1">
      <alignment/>
    </xf>
    <xf numFmtId="3" fontId="46" fillId="17" borderId="22" xfId="0" applyNumberFormat="1" applyFont="1" applyFill="1" applyBorder="1" applyAlignment="1">
      <alignment horizontal="right"/>
    </xf>
    <xf numFmtId="3" fontId="46" fillId="36" borderId="10" xfId="0" applyNumberFormat="1" applyFont="1" applyFill="1" applyBorder="1" applyAlignment="1">
      <alignment/>
    </xf>
    <xf numFmtId="3" fontId="46" fillId="0" borderId="18" xfId="0" applyNumberFormat="1" applyFont="1" applyBorder="1" applyAlignment="1">
      <alignment/>
    </xf>
    <xf numFmtId="3" fontId="46" fillId="0" borderId="18" xfId="0" applyNumberFormat="1" applyFont="1" applyBorder="1" applyAlignment="1">
      <alignment horizontal="right"/>
    </xf>
    <xf numFmtId="3" fontId="47" fillId="0" borderId="15" xfId="0" applyNumberFormat="1" applyFont="1" applyBorder="1" applyAlignment="1">
      <alignment horizontal="left"/>
    </xf>
    <xf numFmtId="3" fontId="8" fillId="0" borderId="15" xfId="0" applyNumberFormat="1" applyFont="1" applyFill="1" applyBorder="1" applyAlignment="1">
      <alignment horizontal="left"/>
    </xf>
    <xf numFmtId="0" fontId="46" fillId="0" borderId="18" xfId="0" applyFont="1" applyBorder="1" applyAlignment="1">
      <alignment/>
    </xf>
    <xf numFmtId="0" fontId="8" fillId="0" borderId="1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3" fontId="46" fillId="0" borderId="23" xfId="0" applyNumberFormat="1" applyFont="1" applyBorder="1" applyAlignment="1">
      <alignment horizontal="right"/>
    </xf>
    <xf numFmtId="0" fontId="46" fillId="0" borderId="18" xfId="0" applyFont="1" applyBorder="1" applyAlignment="1">
      <alignment horizontal="left" indent="17"/>
    </xf>
    <xf numFmtId="0" fontId="10" fillId="0" borderId="24" xfId="0" applyFont="1" applyFill="1" applyBorder="1" applyAlignment="1">
      <alignment/>
    </xf>
    <xf numFmtId="0" fontId="47" fillId="0" borderId="23" xfId="0" applyFont="1" applyBorder="1" applyAlignment="1">
      <alignment horizontal="left"/>
    </xf>
    <xf numFmtId="3" fontId="47" fillId="0" borderId="23" xfId="0" applyNumberFormat="1" applyFont="1" applyBorder="1" applyAlignment="1">
      <alignment/>
    </xf>
    <xf numFmtId="3" fontId="47" fillId="0" borderId="23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/>
    </xf>
    <xf numFmtId="0" fontId="10" fillId="34" borderId="16" xfId="0" applyFont="1" applyFill="1" applyBorder="1" applyAlignment="1">
      <alignment/>
    </xf>
    <xf numFmtId="0" fontId="46" fillId="34" borderId="15" xfId="0" applyFont="1" applyFill="1" applyBorder="1" applyAlignment="1">
      <alignment horizontal="left" indent="17"/>
    </xf>
    <xf numFmtId="3" fontId="46" fillId="34" borderId="15" xfId="0" applyNumberFormat="1" applyFont="1" applyFill="1" applyBorder="1" applyAlignment="1">
      <alignment/>
    </xf>
    <xf numFmtId="3" fontId="46" fillId="34" borderId="15" xfId="0" applyNumberFormat="1" applyFont="1" applyFill="1" applyBorder="1" applyAlignment="1">
      <alignment horizontal="right"/>
    </xf>
    <xf numFmtId="0" fontId="8" fillId="19" borderId="25" xfId="0" applyFont="1" applyFill="1" applyBorder="1" applyAlignment="1">
      <alignment/>
    </xf>
    <xf numFmtId="0" fontId="46" fillId="19" borderId="26" xfId="0" applyFont="1" applyFill="1" applyBorder="1" applyAlignment="1">
      <alignment/>
    </xf>
    <xf numFmtId="3" fontId="46" fillId="19" borderId="26" xfId="0" applyNumberFormat="1" applyFont="1" applyFill="1" applyBorder="1" applyAlignment="1">
      <alignment/>
    </xf>
    <xf numFmtId="3" fontId="46" fillId="19" borderId="26" xfId="0" applyNumberFormat="1" applyFont="1" applyFill="1" applyBorder="1" applyAlignment="1">
      <alignment horizontal="right"/>
    </xf>
    <xf numFmtId="0" fontId="8" fillId="0" borderId="24" xfId="0" applyFont="1" applyBorder="1" applyAlignment="1">
      <alignment/>
    </xf>
    <xf numFmtId="0" fontId="47" fillId="0" borderId="23" xfId="0" applyFont="1" applyBorder="1" applyAlignment="1">
      <alignment/>
    </xf>
    <xf numFmtId="0" fontId="8" fillId="35" borderId="16" xfId="0" applyFont="1" applyFill="1" applyBorder="1" applyAlignment="1">
      <alignment/>
    </xf>
    <xf numFmtId="0" fontId="46" fillId="35" borderId="15" xfId="0" applyFont="1" applyFill="1" applyBorder="1" applyAlignment="1">
      <alignment/>
    </xf>
    <xf numFmtId="3" fontId="46" fillId="35" borderId="15" xfId="0" applyNumberFormat="1" applyFont="1" applyFill="1" applyBorder="1" applyAlignment="1">
      <alignment/>
    </xf>
    <xf numFmtId="3" fontId="46" fillId="35" borderId="15" xfId="0" applyNumberFormat="1" applyFont="1" applyFill="1" applyBorder="1" applyAlignment="1">
      <alignment horizontal="right"/>
    </xf>
    <xf numFmtId="3" fontId="47" fillId="0" borderId="23" xfId="0" applyNumberFormat="1" applyFont="1" applyBorder="1" applyAlignment="1">
      <alignment horizontal="left"/>
    </xf>
    <xf numFmtId="0" fontId="8" fillId="36" borderId="24" xfId="0" applyFont="1" applyFill="1" applyBorder="1" applyAlignment="1">
      <alignment/>
    </xf>
    <xf numFmtId="3" fontId="46" fillId="0" borderId="23" xfId="0" applyNumberFormat="1" applyFont="1" applyBorder="1" applyAlignment="1">
      <alignment/>
    </xf>
    <xf numFmtId="3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8" fillId="0" borderId="27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left"/>
    </xf>
    <xf numFmtId="3" fontId="8" fillId="0" borderId="29" xfId="0" applyNumberFormat="1" applyFont="1" applyFill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44" fontId="8" fillId="0" borderId="29" xfId="0" applyNumberFormat="1" applyFont="1" applyFill="1" applyBorder="1" applyAlignment="1">
      <alignment horizontal="right"/>
    </xf>
    <xf numFmtId="3" fontId="46" fillId="0" borderId="31" xfId="0" applyNumberFormat="1" applyFont="1" applyBorder="1" applyAlignment="1">
      <alignment horizontal="right"/>
    </xf>
    <xf numFmtId="3" fontId="46" fillId="0" borderId="32" xfId="0" applyNumberFormat="1" applyFont="1" applyBorder="1" applyAlignment="1">
      <alignment horizontal="right"/>
    </xf>
    <xf numFmtId="3" fontId="10" fillId="0" borderId="29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3" fontId="46" fillId="0" borderId="33" xfId="0" applyNumberFormat="1" applyFont="1" applyBorder="1" applyAlignment="1">
      <alignment horizontal="right"/>
    </xf>
    <xf numFmtId="3" fontId="46" fillId="17" borderId="34" xfId="0" applyNumberFormat="1" applyFont="1" applyFill="1" applyBorder="1" applyAlignment="1">
      <alignment horizontal="right"/>
    </xf>
    <xf numFmtId="3" fontId="46" fillId="0" borderId="29" xfId="0" applyNumberFormat="1" applyFont="1" applyBorder="1" applyAlignment="1">
      <alignment horizontal="right"/>
    </xf>
    <xf numFmtId="3" fontId="46" fillId="0" borderId="35" xfId="0" applyNumberFormat="1" applyFont="1" applyBorder="1" applyAlignment="1">
      <alignment horizontal="right"/>
    </xf>
    <xf numFmtId="3" fontId="46" fillId="0" borderId="36" xfId="0" applyNumberFormat="1" applyFont="1" applyBorder="1" applyAlignment="1">
      <alignment horizontal="right"/>
    </xf>
    <xf numFmtId="3" fontId="46" fillId="34" borderId="28" xfId="0" applyNumberFormat="1" applyFont="1" applyFill="1" applyBorder="1" applyAlignment="1">
      <alignment horizontal="right"/>
    </xf>
    <xf numFmtId="3" fontId="47" fillId="0" borderId="33" xfId="0" applyNumberFormat="1" applyFont="1" applyBorder="1" applyAlignment="1">
      <alignment/>
    </xf>
    <xf numFmtId="3" fontId="46" fillId="0" borderId="30" xfId="0" applyNumberFormat="1" applyFont="1" applyBorder="1" applyAlignment="1">
      <alignment horizontal="right"/>
    </xf>
    <xf numFmtId="3" fontId="46" fillId="19" borderId="37" xfId="0" applyNumberFormat="1" applyFont="1" applyFill="1" applyBorder="1" applyAlignment="1">
      <alignment horizontal="right"/>
    </xf>
    <xf numFmtId="3" fontId="47" fillId="0" borderId="28" xfId="0" applyNumberFormat="1" applyFont="1" applyBorder="1" applyAlignment="1">
      <alignment horizontal="left"/>
    </xf>
    <xf numFmtId="3" fontId="46" fillId="35" borderId="28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left"/>
    </xf>
    <xf numFmtId="3" fontId="8" fillId="0" borderId="27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44" fontId="8" fillId="0" borderId="27" xfId="0" applyNumberFormat="1" applyFont="1" applyFill="1" applyBorder="1" applyAlignment="1">
      <alignment horizontal="right"/>
    </xf>
    <xf numFmtId="3" fontId="46" fillId="0" borderId="39" xfId="0" applyNumberFormat="1" applyFont="1" applyBorder="1" applyAlignment="1">
      <alignment horizontal="right"/>
    </xf>
    <xf numFmtId="3" fontId="46" fillId="0" borderId="40" xfId="0" applyNumberFormat="1" applyFont="1" applyBorder="1" applyAlignment="1">
      <alignment horizontal="right"/>
    </xf>
    <xf numFmtId="3" fontId="10" fillId="0" borderId="27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46" fillId="0" borderId="41" xfId="0" applyNumberFormat="1" applyFont="1" applyBorder="1" applyAlignment="1">
      <alignment horizontal="right"/>
    </xf>
    <xf numFmtId="3" fontId="46" fillId="17" borderId="42" xfId="0" applyNumberFormat="1" applyFont="1" applyFill="1" applyBorder="1" applyAlignment="1">
      <alignment horizontal="right"/>
    </xf>
    <xf numFmtId="3" fontId="46" fillId="0" borderId="27" xfId="0" applyNumberFormat="1" applyFont="1" applyBorder="1" applyAlignment="1">
      <alignment horizontal="right"/>
    </xf>
    <xf numFmtId="3" fontId="46" fillId="0" borderId="43" xfId="0" applyNumberFormat="1" applyFont="1" applyBorder="1" applyAlignment="1">
      <alignment horizontal="right"/>
    </xf>
    <xf numFmtId="3" fontId="46" fillId="0" borderId="44" xfId="0" applyNumberFormat="1" applyFont="1" applyBorder="1" applyAlignment="1">
      <alignment horizontal="right"/>
    </xf>
    <xf numFmtId="3" fontId="46" fillId="34" borderId="38" xfId="0" applyNumberFormat="1" applyFont="1" applyFill="1" applyBorder="1" applyAlignment="1">
      <alignment horizontal="right"/>
    </xf>
    <xf numFmtId="3" fontId="47" fillId="0" borderId="41" xfId="0" applyNumberFormat="1" applyFont="1" applyBorder="1" applyAlignment="1">
      <alignment/>
    </xf>
    <xf numFmtId="3" fontId="46" fillId="0" borderId="20" xfId="0" applyNumberFormat="1" applyFont="1" applyBorder="1" applyAlignment="1">
      <alignment horizontal="right"/>
    </xf>
    <xf numFmtId="3" fontId="46" fillId="19" borderId="45" xfId="0" applyNumberFormat="1" applyFont="1" applyFill="1" applyBorder="1" applyAlignment="1">
      <alignment horizontal="right"/>
    </xf>
    <xf numFmtId="3" fontId="47" fillId="0" borderId="38" xfId="0" applyNumberFormat="1" applyFont="1" applyBorder="1" applyAlignment="1">
      <alignment horizontal="left"/>
    </xf>
    <xf numFmtId="3" fontId="46" fillId="35" borderId="38" xfId="0" applyNumberFormat="1" applyFont="1" applyFill="1" applyBorder="1" applyAlignment="1">
      <alignment horizontal="right"/>
    </xf>
    <xf numFmtId="43" fontId="9" fillId="0" borderId="10" xfId="0" applyNumberFormat="1" applyFont="1" applyFill="1" applyBorder="1" applyAlignment="1">
      <alignment horizontal="right"/>
    </xf>
    <xf numFmtId="43" fontId="9" fillId="0" borderId="20" xfId="0" applyNumberFormat="1" applyFont="1" applyFill="1" applyBorder="1" applyAlignment="1">
      <alignment horizontal="right"/>
    </xf>
    <xf numFmtId="43" fontId="9" fillId="0" borderId="46" xfId="0" applyNumberFormat="1" applyFont="1" applyFill="1" applyBorder="1" applyAlignment="1">
      <alignment horizontal="right"/>
    </xf>
    <xf numFmtId="43" fontId="9" fillId="0" borderId="47" xfId="0" applyNumberFormat="1" applyFont="1" applyFill="1" applyBorder="1" applyAlignment="1">
      <alignment horizontal="right"/>
    </xf>
    <xf numFmtId="43" fontId="8" fillId="0" borderId="48" xfId="0" applyNumberFormat="1" applyFont="1" applyFill="1" applyBorder="1" applyAlignment="1">
      <alignment horizontal="right"/>
    </xf>
    <xf numFmtId="43" fontId="8" fillId="0" borderId="40" xfId="0" applyNumberFormat="1" applyFont="1" applyFill="1" applyBorder="1" applyAlignment="1">
      <alignment horizontal="right"/>
    </xf>
    <xf numFmtId="43" fontId="46" fillId="0" borderId="11" xfId="0" applyNumberFormat="1" applyFont="1" applyFill="1" applyBorder="1" applyAlignment="1">
      <alignment horizontal="right"/>
    </xf>
    <xf numFmtId="43" fontId="46" fillId="0" borderId="27" xfId="0" applyNumberFormat="1" applyFont="1" applyFill="1" applyBorder="1" applyAlignment="1">
      <alignment horizontal="right"/>
    </xf>
    <xf numFmtId="43" fontId="46" fillId="0" borderId="46" xfId="0" applyNumberFormat="1" applyFont="1" applyFill="1" applyBorder="1" applyAlignment="1">
      <alignment horizontal="right"/>
    </xf>
    <xf numFmtId="43" fontId="8" fillId="0" borderId="19" xfId="0" applyNumberFormat="1" applyFont="1" applyFill="1" applyBorder="1" applyAlignment="1">
      <alignment horizontal="right"/>
    </xf>
    <xf numFmtId="43" fontId="8" fillId="0" borderId="11" xfId="0" applyNumberFormat="1" applyFont="1" applyFill="1" applyBorder="1" applyAlignment="1">
      <alignment horizontal="right"/>
    </xf>
    <xf numFmtId="43" fontId="8" fillId="0" borderId="49" xfId="0" applyNumberFormat="1" applyFont="1" applyFill="1" applyBorder="1" applyAlignment="1">
      <alignment horizontal="right"/>
    </xf>
    <xf numFmtId="43" fontId="8" fillId="0" borderId="50" xfId="0" applyNumberFormat="1" applyFont="1" applyBorder="1" applyAlignment="1">
      <alignment horizontal="right"/>
    </xf>
    <xf numFmtId="43" fontId="8" fillId="0" borderId="51" xfId="0" applyNumberFormat="1" applyFont="1" applyBorder="1" applyAlignment="1">
      <alignment horizontal="right"/>
    </xf>
    <xf numFmtId="43" fontId="46" fillId="0" borderId="10" xfId="0" applyNumberFormat="1" applyFont="1" applyBorder="1" applyAlignment="1">
      <alignment horizontal="right"/>
    </xf>
    <xf numFmtId="43" fontId="9" fillId="0" borderId="30" xfId="0" applyNumberFormat="1" applyFont="1" applyFill="1" applyBorder="1" applyAlignment="1">
      <alignment horizontal="right"/>
    </xf>
    <xf numFmtId="43" fontId="8" fillId="0" borderId="48" xfId="0" applyNumberFormat="1" applyFont="1" applyBorder="1" applyAlignment="1">
      <alignment horizontal="right"/>
    </xf>
    <xf numFmtId="43" fontId="8" fillId="0" borderId="32" xfId="0" applyNumberFormat="1" applyFont="1" applyFill="1" applyBorder="1" applyAlignment="1">
      <alignment horizontal="right"/>
    </xf>
    <xf numFmtId="43" fontId="9" fillId="0" borderId="52" xfId="0" applyNumberFormat="1" applyFont="1" applyFill="1" applyBorder="1" applyAlignment="1">
      <alignment horizontal="right"/>
    </xf>
    <xf numFmtId="43" fontId="8" fillId="0" borderId="53" xfId="0" applyNumberFormat="1" applyFont="1" applyFill="1" applyBorder="1" applyAlignment="1">
      <alignment horizontal="right"/>
    </xf>
    <xf numFmtId="43" fontId="46" fillId="0" borderId="46" xfId="0" applyNumberFormat="1" applyFont="1" applyBorder="1" applyAlignment="1">
      <alignment horizontal="right"/>
    </xf>
    <xf numFmtId="43" fontId="8" fillId="0" borderId="11" xfId="0" applyNumberFormat="1" applyFont="1" applyBorder="1" applyAlignment="1">
      <alignment horizontal="right"/>
    </xf>
    <xf numFmtId="43" fontId="8" fillId="0" borderId="27" xfId="0" applyNumberFormat="1" applyFont="1" applyFill="1" applyBorder="1" applyAlignment="1">
      <alignment horizontal="right"/>
    </xf>
    <xf numFmtId="43" fontId="8" fillId="0" borderId="29" xfId="0" applyNumberFormat="1" applyFont="1" applyFill="1" applyBorder="1" applyAlignment="1">
      <alignment horizontal="right"/>
    </xf>
    <xf numFmtId="43" fontId="8" fillId="0" borderId="51" xfId="0" applyNumberFormat="1" applyFont="1" applyFill="1" applyBorder="1" applyAlignment="1">
      <alignment horizontal="right"/>
    </xf>
    <xf numFmtId="43" fontId="8" fillId="0" borderId="54" xfId="0" applyNumberFormat="1" applyFont="1" applyFill="1" applyBorder="1" applyAlignment="1">
      <alignment horizontal="right"/>
    </xf>
    <xf numFmtId="43" fontId="46" fillId="0" borderId="29" xfId="0" applyNumberFormat="1" applyFont="1" applyFill="1" applyBorder="1" applyAlignment="1">
      <alignment horizontal="right"/>
    </xf>
    <xf numFmtId="43" fontId="8" fillId="0" borderId="55" xfId="0" applyNumberFormat="1" applyFont="1" applyFill="1" applyBorder="1" applyAlignment="1">
      <alignment horizontal="right"/>
    </xf>
    <xf numFmtId="43" fontId="8" fillId="0" borderId="56" xfId="0" applyNumberFormat="1" applyFont="1" applyBorder="1" applyAlignment="1">
      <alignment horizontal="right"/>
    </xf>
    <xf numFmtId="43" fontId="8" fillId="0" borderId="57" xfId="0" applyNumberFormat="1" applyFont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/>
    </xf>
    <xf numFmtId="43" fontId="11" fillId="0" borderId="10" xfId="0" applyNumberFormat="1" applyFont="1" applyFill="1" applyBorder="1" applyAlignment="1">
      <alignment horizontal="right"/>
    </xf>
    <xf numFmtId="43" fontId="11" fillId="0" borderId="10" xfId="0" applyNumberFormat="1" applyFont="1" applyFill="1" applyBorder="1" applyAlignment="1">
      <alignment/>
    </xf>
    <xf numFmtId="43" fontId="11" fillId="0" borderId="20" xfId="0" applyNumberFormat="1" applyFont="1" applyFill="1" applyBorder="1" applyAlignment="1">
      <alignment/>
    </xf>
    <xf numFmtId="43" fontId="11" fillId="0" borderId="30" xfId="0" applyNumberFormat="1" applyFont="1" applyFill="1" applyBorder="1" applyAlignment="1">
      <alignment/>
    </xf>
    <xf numFmtId="43" fontId="11" fillId="0" borderId="46" xfId="0" applyNumberFormat="1" applyFont="1" applyFill="1" applyBorder="1" applyAlignment="1">
      <alignment/>
    </xf>
    <xf numFmtId="43" fontId="11" fillId="0" borderId="47" xfId="0" applyNumberFormat="1" applyFont="1" applyFill="1" applyBorder="1" applyAlignment="1">
      <alignment/>
    </xf>
    <xf numFmtId="43" fontId="11" fillId="0" borderId="52" xfId="0" applyNumberFormat="1" applyFont="1" applyFill="1" applyBorder="1" applyAlignment="1">
      <alignment/>
    </xf>
    <xf numFmtId="43" fontId="11" fillId="0" borderId="11" xfId="0" applyNumberFormat="1" applyFont="1" applyFill="1" applyBorder="1" applyAlignment="1">
      <alignment/>
    </xf>
    <xf numFmtId="43" fontId="11" fillId="0" borderId="27" xfId="0" applyNumberFormat="1" applyFont="1" applyFill="1" applyBorder="1" applyAlignment="1">
      <alignment/>
    </xf>
    <xf numFmtId="43" fontId="11" fillId="0" borderId="29" xfId="0" applyNumberFormat="1" applyFont="1" applyFill="1" applyBorder="1" applyAlignment="1">
      <alignment/>
    </xf>
    <xf numFmtId="43" fontId="48" fillId="0" borderId="30" xfId="0" applyNumberFormat="1" applyFont="1" applyFill="1" applyBorder="1" applyAlignment="1">
      <alignment/>
    </xf>
    <xf numFmtId="43" fontId="48" fillId="0" borderId="52" xfId="0" applyNumberFormat="1" applyFont="1" applyFill="1" applyBorder="1" applyAlignment="1">
      <alignment/>
    </xf>
    <xf numFmtId="43" fontId="49" fillId="0" borderId="53" xfId="0" applyNumberFormat="1" applyFont="1" applyFill="1" applyBorder="1" applyAlignment="1">
      <alignment horizontal="right"/>
    </xf>
    <xf numFmtId="43" fontId="8" fillId="0" borderId="54" xfId="0" applyNumberFormat="1" applyFont="1" applyBorder="1" applyAlignment="1">
      <alignment horizontal="right"/>
    </xf>
    <xf numFmtId="43" fontId="46" fillId="0" borderId="43" xfId="0" applyNumberFormat="1" applyFont="1" applyBorder="1" applyAlignment="1">
      <alignment horizontal="right"/>
    </xf>
    <xf numFmtId="43" fontId="46" fillId="0" borderId="35" xfId="0" applyNumberFormat="1" applyFont="1" applyBorder="1" applyAlignment="1">
      <alignment horizontal="right"/>
    </xf>
    <xf numFmtId="43" fontId="46" fillId="0" borderId="58" xfId="0" applyNumberFormat="1" applyFont="1" applyBorder="1" applyAlignment="1">
      <alignment horizontal="right"/>
    </xf>
    <xf numFmtId="43" fontId="46" fillId="0" borderId="59" xfId="0" applyNumberFormat="1" applyFont="1" applyBorder="1" applyAlignment="1">
      <alignment horizontal="right"/>
    </xf>
    <xf numFmtId="43" fontId="47" fillId="0" borderId="48" xfId="0" applyNumberFormat="1" applyFont="1" applyBorder="1" applyAlignment="1">
      <alignment horizontal="right"/>
    </xf>
    <xf numFmtId="43" fontId="47" fillId="0" borderId="60" xfId="0" applyNumberFormat="1" applyFont="1" applyBorder="1" applyAlignment="1">
      <alignment horizontal="right"/>
    </xf>
    <xf numFmtId="43" fontId="47" fillId="0" borderId="61" xfId="0" applyNumberFormat="1" applyFont="1" applyBorder="1" applyAlignment="1">
      <alignment horizontal="right"/>
    </xf>
    <xf numFmtId="43" fontId="46" fillId="0" borderId="11" xfId="0" applyNumberFormat="1" applyFont="1" applyBorder="1" applyAlignment="1">
      <alignment horizontal="right"/>
    </xf>
    <xf numFmtId="43" fontId="46" fillId="0" borderId="49" xfId="0" applyNumberFormat="1" applyFont="1" applyBorder="1" applyAlignment="1">
      <alignment horizontal="right"/>
    </xf>
    <xf numFmtId="43" fontId="46" fillId="0" borderId="55" xfId="0" applyNumberFormat="1" applyFont="1" applyBorder="1" applyAlignment="1">
      <alignment horizontal="right"/>
    </xf>
    <xf numFmtId="43" fontId="48" fillId="0" borderId="59" xfId="0" applyNumberFormat="1" applyFont="1" applyBorder="1" applyAlignment="1">
      <alignment horizontal="right"/>
    </xf>
    <xf numFmtId="43" fontId="49" fillId="0" borderId="61" xfId="0" applyNumberFormat="1" applyFont="1" applyBorder="1" applyAlignment="1">
      <alignment horizontal="right"/>
    </xf>
    <xf numFmtId="43" fontId="47" fillId="0" borderId="11" xfId="0" applyNumberFormat="1" applyFont="1" applyBorder="1" applyAlignment="1">
      <alignment horizontal="right"/>
    </xf>
    <xf numFmtId="43" fontId="47" fillId="0" borderId="49" xfId="0" applyNumberFormat="1" applyFont="1" applyBorder="1" applyAlignment="1">
      <alignment horizontal="right"/>
    </xf>
    <xf numFmtId="43" fontId="47" fillId="0" borderId="55" xfId="0" applyNumberFormat="1" applyFont="1" applyBorder="1" applyAlignment="1">
      <alignment horizontal="right"/>
    </xf>
    <xf numFmtId="43" fontId="47" fillId="0" borderId="51" xfId="0" applyNumberFormat="1" applyFont="1" applyBorder="1" applyAlignment="1">
      <alignment horizontal="right"/>
    </xf>
    <xf numFmtId="43" fontId="49" fillId="0" borderId="56" xfId="0" applyNumberFormat="1" applyFont="1" applyBorder="1" applyAlignment="1">
      <alignment horizontal="right"/>
    </xf>
    <xf numFmtId="43" fontId="49" fillId="0" borderId="57" xfId="0" applyNumberFormat="1" applyFont="1" applyBorder="1" applyAlignment="1">
      <alignment horizontal="right"/>
    </xf>
    <xf numFmtId="43" fontId="49" fillId="0" borderId="60" xfId="0" applyNumberFormat="1" applyFont="1" applyBorder="1" applyAlignment="1">
      <alignment horizontal="right"/>
    </xf>
    <xf numFmtId="43" fontId="48" fillId="0" borderId="58" xfId="0" applyNumberFormat="1" applyFont="1" applyBorder="1" applyAlignment="1">
      <alignment horizontal="right"/>
    </xf>
    <xf numFmtId="49" fontId="48" fillId="0" borderId="30" xfId="0" applyNumberFormat="1" applyFont="1" applyFill="1" applyBorder="1" applyAlignment="1">
      <alignment horizontal="right"/>
    </xf>
    <xf numFmtId="49" fontId="49" fillId="0" borderId="53" xfId="0" applyNumberFormat="1" applyFont="1" applyFill="1" applyBorder="1" applyAlignment="1">
      <alignment horizontal="right"/>
    </xf>
    <xf numFmtId="43" fontId="49" fillId="0" borderId="48" xfId="0" applyNumberFormat="1" applyFont="1" applyFill="1" applyBorder="1" applyAlignment="1">
      <alignment horizontal="right"/>
    </xf>
    <xf numFmtId="43" fontId="48" fillId="0" borderId="20" xfId="0" applyNumberFormat="1" applyFont="1" applyFill="1" applyBorder="1" applyAlignment="1">
      <alignment horizontal="right"/>
    </xf>
    <xf numFmtId="4" fontId="48" fillId="0" borderId="30" xfId="0" applyNumberFormat="1" applyFont="1" applyFill="1" applyBorder="1" applyAlignment="1">
      <alignment horizontal="right"/>
    </xf>
    <xf numFmtId="43" fontId="46" fillId="0" borderId="10" xfId="0" applyNumberFormat="1" applyFont="1" applyFill="1" applyBorder="1" applyAlignment="1">
      <alignment horizontal="right"/>
    </xf>
    <xf numFmtId="43" fontId="48" fillId="0" borderId="47" xfId="0" applyNumberFormat="1" applyFont="1" applyFill="1" applyBorder="1" applyAlignment="1">
      <alignment/>
    </xf>
    <xf numFmtId="43" fontId="46" fillId="0" borderId="20" xfId="0" applyNumberFormat="1" applyFont="1" applyBorder="1" applyAlignment="1">
      <alignment horizontal="right"/>
    </xf>
    <xf numFmtId="43" fontId="46" fillId="0" borderId="30" xfId="0" applyNumberFormat="1" applyFont="1" applyBorder="1" applyAlignment="1">
      <alignment horizontal="right"/>
    </xf>
    <xf numFmtId="43" fontId="46" fillId="0" borderId="47" xfId="0" applyNumberFormat="1" applyFont="1" applyBorder="1" applyAlignment="1">
      <alignment horizontal="right"/>
    </xf>
    <xf numFmtId="43" fontId="46" fillId="0" borderId="52" xfId="0" applyNumberFormat="1" applyFont="1" applyBorder="1" applyAlignment="1">
      <alignment horizontal="right"/>
    </xf>
    <xf numFmtId="43" fontId="47" fillId="0" borderId="53" xfId="0" applyNumberFormat="1" applyFont="1" applyBorder="1" applyAlignment="1">
      <alignment horizontal="right"/>
    </xf>
    <xf numFmtId="43" fontId="46" fillId="0" borderId="27" xfId="0" applyNumberFormat="1" applyFont="1" applyBorder="1" applyAlignment="1">
      <alignment horizontal="right"/>
    </xf>
    <xf numFmtId="43" fontId="46" fillId="0" borderId="29" xfId="0" applyNumberFormat="1" applyFont="1" applyBorder="1" applyAlignment="1">
      <alignment horizontal="right"/>
    </xf>
    <xf numFmtId="43" fontId="48" fillId="0" borderId="30" xfId="0" applyNumberFormat="1" applyFont="1" applyBorder="1" applyAlignment="1">
      <alignment horizontal="right"/>
    </xf>
    <xf numFmtId="43" fontId="48" fillId="0" borderId="52" xfId="0" applyNumberFormat="1" applyFont="1" applyBorder="1" applyAlignment="1">
      <alignment horizontal="right"/>
    </xf>
    <xf numFmtId="43" fontId="49" fillId="0" borderId="53" xfId="0" applyNumberFormat="1" applyFont="1" applyBorder="1" applyAlignment="1">
      <alignment horizontal="right"/>
    </xf>
    <xf numFmtId="43" fontId="47" fillId="0" borderId="27" xfId="0" applyNumberFormat="1" applyFont="1" applyBorder="1" applyAlignment="1">
      <alignment horizontal="right"/>
    </xf>
    <xf numFmtId="43" fontId="47" fillId="0" borderId="29" xfId="0" applyNumberFormat="1" applyFont="1" applyBorder="1" applyAlignment="1">
      <alignment horizontal="right"/>
    </xf>
    <xf numFmtId="43" fontId="47" fillId="0" borderId="54" xfId="0" applyNumberFormat="1" applyFont="1" applyBorder="1" applyAlignment="1">
      <alignment horizontal="right"/>
    </xf>
    <xf numFmtId="43" fontId="47" fillId="0" borderId="62" xfId="0" applyNumberFormat="1" applyFont="1" applyBorder="1" applyAlignment="1">
      <alignment horizontal="right"/>
    </xf>
    <xf numFmtId="43" fontId="46" fillId="0" borderId="40" xfId="0" applyNumberFormat="1" applyFont="1" applyBorder="1" applyAlignment="1">
      <alignment horizontal="right"/>
    </xf>
    <xf numFmtId="43" fontId="46" fillId="0" borderId="32" xfId="0" applyNumberFormat="1" applyFont="1" applyBorder="1" applyAlignment="1">
      <alignment horizontal="right"/>
    </xf>
    <xf numFmtId="43" fontId="46" fillId="0" borderId="19" xfId="0" applyNumberFormat="1" applyFont="1" applyBorder="1" applyAlignment="1">
      <alignment horizontal="right"/>
    </xf>
    <xf numFmtId="43" fontId="48" fillId="0" borderId="32" xfId="0" applyNumberFormat="1" applyFont="1" applyBorder="1" applyAlignment="1">
      <alignment horizontal="right"/>
    </xf>
    <xf numFmtId="43" fontId="47" fillId="0" borderId="10" xfId="0" applyNumberFormat="1" applyFont="1" applyBorder="1" applyAlignment="1">
      <alignment horizontal="right"/>
    </xf>
    <xf numFmtId="43" fontId="47" fillId="0" borderId="20" xfId="0" applyNumberFormat="1" applyFont="1" applyBorder="1" applyAlignment="1">
      <alignment horizontal="right"/>
    </xf>
    <xf numFmtId="43" fontId="47" fillId="0" borderId="30" xfId="0" applyNumberFormat="1" applyFont="1" applyBorder="1" applyAlignment="1">
      <alignment horizontal="right"/>
    </xf>
    <xf numFmtId="43" fontId="49" fillId="0" borderId="20" xfId="0" applyNumberFormat="1" applyFont="1" applyBorder="1" applyAlignment="1">
      <alignment horizontal="right"/>
    </xf>
    <xf numFmtId="43" fontId="49" fillId="0" borderId="30" xfId="0" applyNumberFormat="1" applyFont="1" applyBorder="1" applyAlignment="1">
      <alignment horizontal="right"/>
    </xf>
    <xf numFmtId="43" fontId="8" fillId="0" borderId="10" xfId="0" applyNumberFormat="1" applyFont="1" applyBorder="1" applyAlignment="1">
      <alignment horizontal="right"/>
    </xf>
    <xf numFmtId="43" fontId="8" fillId="0" borderId="10" xfId="0" applyNumberFormat="1" applyFont="1" applyBorder="1" applyAlignment="1">
      <alignment/>
    </xf>
    <xf numFmtId="43" fontId="8" fillId="0" borderId="20" xfId="0" applyNumberFormat="1" applyFont="1" applyBorder="1" applyAlignment="1">
      <alignment/>
    </xf>
    <xf numFmtId="43" fontId="8" fillId="0" borderId="30" xfId="0" applyNumberFormat="1" applyFont="1" applyBorder="1" applyAlignment="1">
      <alignment/>
    </xf>
    <xf numFmtId="43" fontId="8" fillId="36" borderId="51" xfId="0" applyNumberFormat="1" applyFont="1" applyFill="1" applyBorder="1" applyAlignment="1">
      <alignment horizontal="right"/>
    </xf>
    <xf numFmtId="43" fontId="8" fillId="36" borderId="51" xfId="0" applyNumberFormat="1" applyFont="1" applyFill="1" applyBorder="1" applyAlignment="1">
      <alignment/>
    </xf>
    <xf numFmtId="43" fontId="46" fillId="0" borderId="11" xfId="0" applyNumberFormat="1" applyFont="1" applyBorder="1" applyAlignment="1">
      <alignment/>
    </xf>
    <xf numFmtId="43" fontId="46" fillId="0" borderId="27" xfId="0" applyNumberFormat="1" applyFont="1" applyBorder="1" applyAlignment="1">
      <alignment/>
    </xf>
    <xf numFmtId="43" fontId="46" fillId="0" borderId="29" xfId="0" applyNumberFormat="1" applyFont="1" applyBorder="1" applyAlignment="1">
      <alignment/>
    </xf>
    <xf numFmtId="43" fontId="47" fillId="36" borderId="51" xfId="0" applyNumberFormat="1" applyFont="1" applyFill="1" applyBorder="1" applyAlignment="1">
      <alignment/>
    </xf>
    <xf numFmtId="43" fontId="46" fillId="0" borderId="52" xfId="0" applyNumberFormat="1" applyFont="1" applyFill="1" applyBorder="1" applyAlignment="1">
      <alignment/>
    </xf>
    <xf numFmtId="43" fontId="46" fillId="0" borderId="23" xfId="0" applyNumberFormat="1" applyFont="1" applyBorder="1" applyAlignment="1">
      <alignment horizontal="right"/>
    </xf>
    <xf numFmtId="43" fontId="46" fillId="0" borderId="41" xfId="0" applyNumberFormat="1" applyFont="1" applyBorder="1" applyAlignment="1">
      <alignment horizontal="right"/>
    </xf>
    <xf numFmtId="43" fontId="46" fillId="0" borderId="33" xfId="0" applyNumberFormat="1" applyFont="1" applyBorder="1" applyAlignment="1">
      <alignment horizontal="right"/>
    </xf>
    <xf numFmtId="43" fontId="8" fillId="0" borderId="54" xfId="0" applyNumberFormat="1" applyFont="1" applyFill="1" applyBorder="1" applyAlignment="1">
      <alignment/>
    </xf>
    <xf numFmtId="3" fontId="47" fillId="0" borderId="18" xfId="0" applyNumberFormat="1" applyFont="1" applyBorder="1" applyAlignment="1">
      <alignment/>
    </xf>
    <xf numFmtId="3" fontId="47" fillId="0" borderId="39" xfId="0" applyNumberFormat="1" applyFont="1" applyBorder="1" applyAlignment="1">
      <alignment/>
    </xf>
    <xf numFmtId="3" fontId="47" fillId="0" borderId="31" xfId="0" applyNumberFormat="1" applyFont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3" xfId="0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44" fontId="8" fillId="0" borderId="23" xfId="0" applyNumberFormat="1" applyFont="1" applyBorder="1" applyAlignment="1">
      <alignment horizontal="right"/>
    </xf>
    <xf numFmtId="44" fontId="8" fillId="0" borderId="23" xfId="0" applyNumberFormat="1" applyFont="1" applyFill="1" applyBorder="1" applyAlignment="1">
      <alignment horizontal="right"/>
    </xf>
    <xf numFmtId="44" fontId="8" fillId="0" borderId="41" xfId="0" applyNumberFormat="1" applyFont="1" applyFill="1" applyBorder="1" applyAlignment="1">
      <alignment horizontal="right"/>
    </xf>
    <xf numFmtId="44" fontId="8" fillId="0" borderId="33" xfId="0" applyNumberFormat="1" applyFont="1" applyFill="1" applyBorder="1" applyAlignment="1">
      <alignment horizontal="right"/>
    </xf>
    <xf numFmtId="0" fontId="8" fillId="0" borderId="63" xfId="0" applyFont="1" applyBorder="1" applyAlignment="1">
      <alignment/>
    </xf>
    <xf numFmtId="0" fontId="46" fillId="0" borderId="19" xfId="0" applyFont="1" applyBorder="1" applyAlignment="1">
      <alignment/>
    </xf>
    <xf numFmtId="3" fontId="46" fillId="0" borderId="19" xfId="0" applyNumberFormat="1" applyFont="1" applyBorder="1" applyAlignment="1">
      <alignment/>
    </xf>
    <xf numFmtId="0" fontId="8" fillId="9" borderId="16" xfId="0" applyFont="1" applyFill="1" applyBorder="1" applyAlignment="1">
      <alignment horizontal="left"/>
    </xf>
    <xf numFmtId="0" fontId="8" fillId="9" borderId="15" xfId="0" applyFont="1" applyFill="1" applyBorder="1" applyAlignment="1">
      <alignment horizontal="left"/>
    </xf>
    <xf numFmtId="0" fontId="8" fillId="9" borderId="38" xfId="0" applyFont="1" applyFill="1" applyBorder="1" applyAlignment="1">
      <alignment horizontal="left"/>
    </xf>
    <xf numFmtId="0" fontId="8" fillId="9" borderId="28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left"/>
    </xf>
    <xf numFmtId="0" fontId="8" fillId="33" borderId="28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46" fillId="0" borderId="10" xfId="0" applyNumberFormat="1" applyFont="1" applyBorder="1" applyAlignment="1">
      <alignment horizontal="right"/>
    </xf>
    <xf numFmtId="43" fontId="48" fillId="0" borderId="3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78"/>
  <sheetViews>
    <sheetView tabSelected="1" zoomScale="85" zoomScaleNormal="85" workbookViewId="0" topLeftCell="A147">
      <selection activeCell="H176" sqref="H176"/>
    </sheetView>
  </sheetViews>
  <sheetFormatPr defaultColWidth="9.140625" defaultRowHeight="15"/>
  <cols>
    <col min="1" max="1" width="5.140625" style="0" customWidth="1"/>
    <col min="2" max="2" width="12.00390625" style="10" bestFit="1" customWidth="1"/>
    <col min="3" max="3" width="29.8515625" style="9" customWidth="1"/>
    <col min="4" max="4" width="12.57421875" style="11" hidden="1" customWidth="1"/>
    <col min="5" max="5" width="12.57421875" style="5" hidden="1" customWidth="1"/>
    <col min="6" max="6" width="19.57421875" style="5" customWidth="1"/>
    <col min="7" max="8" width="18.140625" style="5" customWidth="1"/>
    <col min="9" max="9" width="25.7109375" style="5" customWidth="1"/>
    <col min="10" max="10" width="9.140625" style="0" hidden="1" customWidth="1"/>
    <col min="11" max="11" width="9.140625" style="0" customWidth="1"/>
  </cols>
  <sheetData>
    <row r="1" spans="2:9" ht="15.75" thickBot="1">
      <c r="B1" s="29"/>
      <c r="C1" s="108"/>
      <c r="D1" s="109"/>
      <c r="E1" s="110"/>
      <c r="F1" s="110"/>
      <c r="G1" s="110"/>
      <c r="H1" s="110"/>
      <c r="I1" s="110"/>
    </row>
    <row r="2" spans="2:14" s="3" customFormat="1" ht="18.75" customHeight="1" thickBot="1">
      <c r="B2" s="321" t="s">
        <v>55</v>
      </c>
      <c r="C2" s="322"/>
      <c r="D2" s="322"/>
      <c r="E2" s="322"/>
      <c r="F2" s="322"/>
      <c r="G2" s="322"/>
      <c r="H2" s="323"/>
      <c r="I2" s="324"/>
      <c r="J2" s="1"/>
      <c r="K2" s="1"/>
      <c r="L2" s="2"/>
      <c r="M2" s="1"/>
      <c r="N2" s="1"/>
    </row>
    <row r="3" spans="2:14" ht="24.75" customHeight="1" thickBot="1">
      <c r="B3" s="71" t="s">
        <v>0</v>
      </c>
      <c r="C3" s="72" t="s">
        <v>1</v>
      </c>
      <c r="D3" s="73" t="s">
        <v>2</v>
      </c>
      <c r="E3" s="73" t="s">
        <v>3</v>
      </c>
      <c r="F3" s="121" t="s">
        <v>86</v>
      </c>
      <c r="G3" s="121" t="s">
        <v>23</v>
      </c>
      <c r="H3" s="176" t="s">
        <v>88</v>
      </c>
      <c r="I3" s="157" t="s">
        <v>94</v>
      </c>
      <c r="J3" s="4"/>
      <c r="K3" s="4"/>
      <c r="L3" s="4"/>
      <c r="M3" s="4"/>
      <c r="N3" s="4"/>
    </row>
    <row r="4" spans="2:14" ht="15">
      <c r="B4" s="69">
        <v>101</v>
      </c>
      <c r="C4" s="14" t="s">
        <v>22</v>
      </c>
      <c r="D4" s="70"/>
      <c r="E4" s="13"/>
      <c r="F4" s="13"/>
      <c r="G4" s="13"/>
      <c r="H4" s="177"/>
      <c r="I4" s="158"/>
      <c r="J4" s="4"/>
      <c r="K4" s="4"/>
      <c r="L4" s="4"/>
      <c r="M4" s="4"/>
      <c r="N4" s="4"/>
    </row>
    <row r="5" spans="2:14" ht="15">
      <c r="B5" s="66" t="s">
        <v>4</v>
      </c>
      <c r="C5" s="17"/>
      <c r="D5" s="15"/>
      <c r="E5" s="16"/>
      <c r="F5" s="16"/>
      <c r="G5" s="16"/>
      <c r="H5" s="178"/>
      <c r="I5" s="159"/>
      <c r="J5" s="4"/>
      <c r="K5" s="4"/>
      <c r="L5" s="4"/>
      <c r="M5" s="4"/>
      <c r="N5" s="4"/>
    </row>
    <row r="6" spans="2:14" ht="15">
      <c r="B6" s="22">
        <v>1011</v>
      </c>
      <c r="C6" s="18" t="s">
        <v>5</v>
      </c>
      <c r="D6" s="19">
        <v>81650</v>
      </c>
      <c r="E6" s="36">
        <v>77500</v>
      </c>
      <c r="F6" s="209">
        <v>22924.12</v>
      </c>
      <c r="G6" s="195">
        <v>22100</v>
      </c>
      <c r="H6" s="196">
        <v>11852.1</v>
      </c>
      <c r="I6" s="210">
        <f aca="true" t="shared" si="0" ref="I6:I15">SUM(G6-H6)</f>
        <v>10247.9</v>
      </c>
      <c r="J6" s="4"/>
      <c r="K6" s="4"/>
      <c r="L6" s="4"/>
      <c r="M6" s="4"/>
      <c r="N6" s="4"/>
    </row>
    <row r="7" spans="2:14" ht="15">
      <c r="B7" s="22">
        <v>1013</v>
      </c>
      <c r="C7" s="18" t="s">
        <v>6</v>
      </c>
      <c r="D7" s="19"/>
      <c r="E7" s="36"/>
      <c r="F7" s="209">
        <v>368.82</v>
      </c>
      <c r="G7" s="195">
        <v>200</v>
      </c>
      <c r="H7" s="196">
        <v>4</v>
      </c>
      <c r="I7" s="210">
        <f t="shared" si="0"/>
        <v>196</v>
      </c>
      <c r="J7" s="4"/>
      <c r="K7" s="4"/>
      <c r="L7" s="4"/>
      <c r="M7" s="4"/>
      <c r="N7" s="4"/>
    </row>
    <row r="8" spans="2:14" ht="15">
      <c r="B8" s="22">
        <v>1014</v>
      </c>
      <c r="C8" s="18" t="s">
        <v>7</v>
      </c>
      <c r="D8" s="19">
        <v>250</v>
      </c>
      <c r="E8" s="36">
        <v>250</v>
      </c>
      <c r="F8" s="209">
        <v>193.32</v>
      </c>
      <c r="G8" s="195">
        <v>300</v>
      </c>
      <c r="H8" s="196">
        <v>20</v>
      </c>
      <c r="I8" s="210">
        <f>SUM(G8-H8)</f>
        <v>280</v>
      </c>
      <c r="J8" s="4"/>
      <c r="K8" s="4"/>
      <c r="L8" s="4"/>
      <c r="M8" s="4"/>
      <c r="N8" s="4"/>
    </row>
    <row r="9" spans="2:14" ht="15">
      <c r="B9" s="22">
        <v>1015</v>
      </c>
      <c r="C9" s="18" t="s">
        <v>49</v>
      </c>
      <c r="D9" s="19">
        <v>40</v>
      </c>
      <c r="E9" s="36">
        <v>80</v>
      </c>
      <c r="F9" s="209">
        <v>91</v>
      </c>
      <c r="G9" s="195">
        <v>180</v>
      </c>
      <c r="H9" s="196">
        <v>0</v>
      </c>
      <c r="I9" s="210">
        <f t="shared" si="0"/>
        <v>180</v>
      </c>
      <c r="J9" s="4"/>
      <c r="K9" s="4"/>
      <c r="L9" s="4"/>
      <c r="M9" s="4"/>
      <c r="N9" s="4"/>
    </row>
    <row r="10" spans="2:14" ht="15">
      <c r="B10" s="22">
        <v>1016</v>
      </c>
      <c r="C10" s="18" t="s">
        <v>50</v>
      </c>
      <c r="D10" s="19">
        <v>3500</v>
      </c>
      <c r="E10" s="36">
        <v>3500</v>
      </c>
      <c r="F10" s="209">
        <v>1784.57</v>
      </c>
      <c r="G10" s="195">
        <v>1500</v>
      </c>
      <c r="H10" s="196">
        <v>450.87</v>
      </c>
      <c r="I10" s="210">
        <f t="shared" si="0"/>
        <v>1049.13</v>
      </c>
      <c r="J10" s="4"/>
      <c r="K10" s="4"/>
      <c r="L10" s="6"/>
      <c r="M10" s="97"/>
      <c r="N10" s="4"/>
    </row>
    <row r="11" spans="2:14" ht="15">
      <c r="B11" s="22">
        <v>1017</v>
      </c>
      <c r="C11" s="18" t="s">
        <v>28</v>
      </c>
      <c r="D11" s="19"/>
      <c r="E11" s="36"/>
      <c r="F11" s="209">
        <v>3377</v>
      </c>
      <c r="G11" s="195">
        <v>3500</v>
      </c>
      <c r="H11" s="196">
        <v>1555</v>
      </c>
      <c r="I11" s="210">
        <f t="shared" si="0"/>
        <v>1945</v>
      </c>
      <c r="J11" s="4"/>
      <c r="K11" s="4"/>
      <c r="L11" s="6"/>
      <c r="M11" s="97"/>
      <c r="N11" s="4"/>
    </row>
    <row r="12" spans="2:14" ht="15">
      <c r="B12" s="22">
        <v>1018</v>
      </c>
      <c r="C12" s="18" t="s">
        <v>27</v>
      </c>
      <c r="D12" s="19">
        <v>3500</v>
      </c>
      <c r="E12" s="36">
        <v>3200</v>
      </c>
      <c r="F12" s="209">
        <v>315.51</v>
      </c>
      <c r="G12" s="195">
        <v>360</v>
      </c>
      <c r="H12" s="196">
        <v>202.72</v>
      </c>
      <c r="I12" s="210">
        <f t="shared" si="0"/>
        <v>157.28</v>
      </c>
      <c r="J12" s="4"/>
      <c r="K12" s="4"/>
      <c r="L12" s="4"/>
      <c r="M12" s="97"/>
      <c r="N12" s="4"/>
    </row>
    <row r="13" spans="2:14" ht="15">
      <c r="B13" s="22">
        <v>1019</v>
      </c>
      <c r="C13" s="18" t="s">
        <v>51</v>
      </c>
      <c r="D13" s="19">
        <v>1650</v>
      </c>
      <c r="E13" s="36">
        <v>1750</v>
      </c>
      <c r="F13" s="209">
        <v>970.85</v>
      </c>
      <c r="G13" s="195">
        <v>1200</v>
      </c>
      <c r="H13" s="196">
        <v>284</v>
      </c>
      <c r="I13" s="210">
        <f t="shared" si="0"/>
        <v>916</v>
      </c>
      <c r="J13" s="4"/>
      <c r="K13" s="4"/>
      <c r="L13" s="4"/>
      <c r="M13" s="4"/>
      <c r="N13" s="4"/>
    </row>
    <row r="14" spans="2:14" ht="15">
      <c r="B14" s="22">
        <v>1020</v>
      </c>
      <c r="C14" s="18" t="s">
        <v>16</v>
      </c>
      <c r="D14" s="19">
        <v>130</v>
      </c>
      <c r="E14" s="36">
        <v>300</v>
      </c>
      <c r="F14" s="209">
        <v>725.8</v>
      </c>
      <c r="G14" s="195">
        <v>800</v>
      </c>
      <c r="H14" s="196">
        <v>498.4</v>
      </c>
      <c r="I14" s="210">
        <f t="shared" si="0"/>
        <v>301.6</v>
      </c>
      <c r="J14" s="4"/>
      <c r="K14" s="4"/>
      <c r="L14" s="4"/>
      <c r="M14" s="4"/>
      <c r="N14" s="4"/>
    </row>
    <row r="15" spans="2:14" ht="15">
      <c r="B15" s="22">
        <v>1021</v>
      </c>
      <c r="C15" s="18" t="s">
        <v>52</v>
      </c>
      <c r="D15" s="19">
        <v>225</v>
      </c>
      <c r="E15" s="36">
        <v>500</v>
      </c>
      <c r="F15" s="209">
        <v>0</v>
      </c>
      <c r="G15" s="195">
        <v>300</v>
      </c>
      <c r="H15" s="196">
        <v>0</v>
      </c>
      <c r="I15" s="210">
        <f t="shared" si="0"/>
        <v>300</v>
      </c>
      <c r="J15" s="4"/>
      <c r="K15" s="4"/>
      <c r="L15" s="4"/>
      <c r="M15" s="4"/>
      <c r="N15" s="4"/>
    </row>
    <row r="16" spans="2:14" ht="15">
      <c r="B16" s="22">
        <v>1022</v>
      </c>
      <c r="C16" s="18" t="s">
        <v>24</v>
      </c>
      <c r="D16" s="19"/>
      <c r="E16" s="36"/>
      <c r="F16" s="209">
        <v>3079.07</v>
      </c>
      <c r="G16" s="195">
        <v>2700</v>
      </c>
      <c r="H16" s="265">
        <v>3126.13</v>
      </c>
      <c r="I16" s="262" t="s">
        <v>98</v>
      </c>
      <c r="J16" s="4"/>
      <c r="K16" s="4"/>
      <c r="L16" s="4"/>
      <c r="M16" s="4"/>
      <c r="N16" s="4"/>
    </row>
    <row r="17" spans="2:14" ht="15">
      <c r="B17" s="22">
        <v>1023</v>
      </c>
      <c r="C17" s="18" t="s">
        <v>25</v>
      </c>
      <c r="D17" s="19"/>
      <c r="E17" s="36"/>
      <c r="F17" s="209">
        <v>0</v>
      </c>
      <c r="G17" s="195">
        <v>100</v>
      </c>
      <c r="H17" s="196"/>
      <c r="I17" s="210">
        <f>SUM(G17-H17)</f>
        <v>100</v>
      </c>
      <c r="J17" s="4"/>
      <c r="K17" s="4"/>
      <c r="L17" s="4"/>
      <c r="M17" s="4"/>
      <c r="N17" s="4"/>
    </row>
    <row r="18" spans="2:14" ht="15">
      <c r="B18" s="22">
        <v>1024</v>
      </c>
      <c r="C18" s="18" t="s">
        <v>53</v>
      </c>
      <c r="D18" s="19"/>
      <c r="E18" s="36"/>
      <c r="F18" s="209">
        <v>20.83</v>
      </c>
      <c r="G18" s="195">
        <v>50</v>
      </c>
      <c r="H18" s="196">
        <v>66.88</v>
      </c>
      <c r="I18" s="331">
        <f>SUM(G18-H18)</f>
        <v>-16.879999999999995</v>
      </c>
      <c r="J18" s="4"/>
      <c r="K18" s="4"/>
      <c r="L18" s="4"/>
      <c r="M18" s="4"/>
      <c r="N18" s="4"/>
    </row>
    <row r="19" spans="2:14" ht="15">
      <c r="B19" s="22">
        <v>1025</v>
      </c>
      <c r="C19" s="18" t="s">
        <v>54</v>
      </c>
      <c r="D19" s="19"/>
      <c r="E19" s="36"/>
      <c r="F19" s="209">
        <v>234.05</v>
      </c>
      <c r="G19" s="195">
        <v>500</v>
      </c>
      <c r="H19" s="196">
        <v>239.05</v>
      </c>
      <c r="I19" s="210">
        <f>SUM(G19-H19)</f>
        <v>260.95</v>
      </c>
      <c r="J19" s="4"/>
      <c r="K19" s="4"/>
      <c r="L19" s="4"/>
      <c r="M19" s="4"/>
      <c r="N19" s="4"/>
    </row>
    <row r="20" spans="2:14" ht="15">
      <c r="B20" s="22">
        <v>1026</v>
      </c>
      <c r="C20" s="18" t="s">
        <v>72</v>
      </c>
      <c r="D20" s="19"/>
      <c r="E20" s="36"/>
      <c r="F20" s="209">
        <v>0</v>
      </c>
      <c r="G20" s="195">
        <v>0</v>
      </c>
      <c r="H20" s="196">
        <v>0</v>
      </c>
      <c r="I20" s="210">
        <v>0</v>
      </c>
      <c r="J20" s="4"/>
      <c r="K20" s="4"/>
      <c r="L20" s="4"/>
      <c r="M20" s="4"/>
      <c r="N20" s="4"/>
    </row>
    <row r="21" spans="2:14" ht="15">
      <c r="B21" s="22">
        <v>1027</v>
      </c>
      <c r="C21" s="18" t="s">
        <v>90</v>
      </c>
      <c r="D21" s="19"/>
      <c r="E21" s="36"/>
      <c r="F21" s="209">
        <v>625</v>
      </c>
      <c r="G21" s="195">
        <v>0</v>
      </c>
      <c r="H21" s="196">
        <v>0</v>
      </c>
      <c r="I21" s="210">
        <v>0</v>
      </c>
      <c r="J21" s="4"/>
      <c r="K21" s="4"/>
      <c r="L21" s="4"/>
      <c r="M21" s="4"/>
      <c r="N21" s="4"/>
    </row>
    <row r="22" spans="2:14" ht="15">
      <c r="B22" s="22">
        <v>1028</v>
      </c>
      <c r="C22" s="18" t="s">
        <v>89</v>
      </c>
      <c r="D22" s="19"/>
      <c r="E22" s="36"/>
      <c r="F22" s="209">
        <v>872.1</v>
      </c>
      <c r="G22" s="195">
        <v>0</v>
      </c>
      <c r="H22" s="196">
        <v>0</v>
      </c>
      <c r="I22" s="210">
        <v>0</v>
      </c>
      <c r="J22" s="4"/>
      <c r="K22" s="4"/>
      <c r="L22" s="4"/>
      <c r="M22" s="4"/>
      <c r="N22" s="4"/>
    </row>
    <row r="23" spans="2:14" ht="15">
      <c r="B23" s="22">
        <v>1029</v>
      </c>
      <c r="C23" s="18" t="s">
        <v>74</v>
      </c>
      <c r="D23" s="19"/>
      <c r="E23" s="36"/>
      <c r="F23" s="209">
        <v>7430.72</v>
      </c>
      <c r="G23" s="195">
        <v>6000</v>
      </c>
      <c r="H23" s="198">
        <v>2703.88</v>
      </c>
      <c r="I23" s="213">
        <f>SUM(G23-H23)</f>
        <v>3296.12</v>
      </c>
      <c r="J23" s="4"/>
      <c r="K23" s="4"/>
      <c r="L23" s="4"/>
      <c r="M23" s="4"/>
      <c r="N23" s="4"/>
    </row>
    <row r="24" spans="2:14" ht="15">
      <c r="B24" s="22"/>
      <c r="C24" s="20" t="s">
        <v>8</v>
      </c>
      <c r="D24" s="16">
        <f>SUM(D6:D20)</f>
        <v>90945</v>
      </c>
      <c r="E24" s="49">
        <f>SUM(E6:E20)</f>
        <v>87080</v>
      </c>
      <c r="F24" s="211">
        <f>SUM(F6:F23)</f>
        <v>43012.76</v>
      </c>
      <c r="G24" s="199">
        <f>SUM(G6:G23)</f>
        <v>39790</v>
      </c>
      <c r="H24" s="199">
        <f>SUM(H6:H23)</f>
        <v>21003.030000000002</v>
      </c>
      <c r="I24" s="214">
        <f>SUM(G24-H24)</f>
        <v>18786.969999999998</v>
      </c>
      <c r="J24" s="4"/>
      <c r="K24" s="4"/>
      <c r="L24" s="4"/>
      <c r="M24" s="4"/>
      <c r="N24" s="4"/>
    </row>
    <row r="25" spans="2:14" ht="15">
      <c r="B25" s="22" t="s">
        <v>9</v>
      </c>
      <c r="C25" s="20"/>
      <c r="D25" s="16"/>
      <c r="E25" s="36"/>
      <c r="F25" s="99"/>
      <c r="G25" s="98"/>
      <c r="H25" s="179"/>
      <c r="I25" s="160"/>
      <c r="J25" s="4"/>
      <c r="K25" s="4"/>
      <c r="L25" s="4"/>
      <c r="M25" s="4"/>
      <c r="N25" s="4"/>
    </row>
    <row r="26" spans="2:14" ht="15">
      <c r="B26" s="22">
        <v>1101</v>
      </c>
      <c r="C26" s="18" t="s">
        <v>10</v>
      </c>
      <c r="D26" s="19">
        <v>0</v>
      </c>
      <c r="E26" s="36">
        <v>0</v>
      </c>
      <c r="F26" s="209">
        <v>0</v>
      </c>
      <c r="G26" s="195">
        <v>0</v>
      </c>
      <c r="H26" s="196">
        <v>0</v>
      </c>
      <c r="I26" s="210">
        <v>0</v>
      </c>
      <c r="J26" s="4"/>
      <c r="K26" s="4"/>
      <c r="L26" s="4"/>
      <c r="M26" s="4"/>
      <c r="N26" s="4"/>
    </row>
    <row r="27" spans="2:9" ht="15">
      <c r="B27" s="22">
        <v>1102</v>
      </c>
      <c r="C27" s="18" t="s">
        <v>29</v>
      </c>
      <c r="D27" s="19">
        <v>5000</v>
      </c>
      <c r="E27" s="36">
        <v>7500</v>
      </c>
      <c r="F27" s="209">
        <v>9.44</v>
      </c>
      <c r="G27" s="195">
        <v>10</v>
      </c>
      <c r="H27" s="265">
        <v>2.37</v>
      </c>
      <c r="I27" s="262" t="s">
        <v>97</v>
      </c>
    </row>
    <row r="28" spans="2:9" ht="15">
      <c r="B28" s="22">
        <v>1103</v>
      </c>
      <c r="C28" s="18" t="s">
        <v>75</v>
      </c>
      <c r="D28" s="19"/>
      <c r="E28" s="36"/>
      <c r="F28" s="215">
        <v>5782.77</v>
      </c>
      <c r="G28" s="195">
        <v>6000</v>
      </c>
      <c r="H28" s="196">
        <v>0</v>
      </c>
      <c r="I28" s="266">
        <v>6000</v>
      </c>
    </row>
    <row r="29" spans="2:9" ht="15">
      <c r="B29" s="22">
        <v>1104</v>
      </c>
      <c r="C29" s="18" t="s">
        <v>76</v>
      </c>
      <c r="D29" s="19"/>
      <c r="E29" s="36"/>
      <c r="F29" s="330">
        <v>448.2</v>
      </c>
      <c r="G29" s="197">
        <v>0</v>
      </c>
      <c r="H29" s="198">
        <v>148.5</v>
      </c>
      <c r="I29" s="213">
        <v>0</v>
      </c>
    </row>
    <row r="30" spans="2:9" ht="15">
      <c r="B30" s="22"/>
      <c r="C30" s="20" t="s">
        <v>8</v>
      </c>
      <c r="D30" s="16">
        <f>SUM(D26:D27)</f>
        <v>5000</v>
      </c>
      <c r="E30" s="49">
        <f>SUM(E26:E27)</f>
        <v>7500</v>
      </c>
      <c r="F30" s="211">
        <f>SUM(F26:F29)</f>
        <v>6240.41</v>
      </c>
      <c r="G30" s="199">
        <f>SUM(G26:G29)</f>
        <v>6010</v>
      </c>
      <c r="H30" s="264">
        <f>SUM(H26:H29)</f>
        <v>150.87</v>
      </c>
      <c r="I30" s="263" t="s">
        <v>96</v>
      </c>
    </row>
    <row r="31" spans="2:9" ht="15">
      <c r="B31" s="22"/>
      <c r="C31" s="20"/>
      <c r="D31" s="16"/>
      <c r="E31" s="49"/>
      <c r="F31" s="216"/>
      <c r="G31" s="205"/>
      <c r="H31" s="217"/>
      <c r="I31" s="218"/>
    </row>
    <row r="32" spans="2:9" ht="15.75" thickBot="1">
      <c r="B32" s="22"/>
      <c r="C32" s="20" t="s">
        <v>11</v>
      </c>
      <c r="D32" s="16">
        <f>D24-D30</f>
        <v>85945</v>
      </c>
      <c r="E32" s="49">
        <f>+E24-E30</f>
        <v>79580</v>
      </c>
      <c r="F32" s="208">
        <f>SUM(F24-F30)</f>
        <v>36772.350000000006</v>
      </c>
      <c r="G32" s="219">
        <f>SUM(G24-G30)</f>
        <v>33780</v>
      </c>
      <c r="H32" s="219">
        <f>SUM(H24-H30)</f>
        <v>20852.160000000003</v>
      </c>
      <c r="I32" s="220">
        <f>SUM(I24-I30)</f>
        <v>12779.339999999997</v>
      </c>
    </row>
    <row r="33" spans="2:9" ht="16.5" thickBot="1" thickTop="1">
      <c r="B33" s="310"/>
      <c r="C33" s="311"/>
      <c r="D33" s="312"/>
      <c r="E33" s="313"/>
      <c r="F33" s="314"/>
      <c r="G33" s="315"/>
      <c r="H33" s="316"/>
      <c r="I33" s="317"/>
    </row>
    <row r="34" spans="2:9" ht="15.75" thickBot="1">
      <c r="B34" s="310"/>
      <c r="C34" s="311"/>
      <c r="D34" s="312"/>
      <c r="E34" s="313"/>
      <c r="F34" s="314"/>
      <c r="G34" s="315"/>
      <c r="H34" s="316"/>
      <c r="I34" s="317"/>
    </row>
    <row r="35" spans="2:9" ht="15.75" thickBot="1">
      <c r="B35" s="123" t="s">
        <v>0</v>
      </c>
      <c r="C35" s="124" t="s">
        <v>1</v>
      </c>
      <c r="D35" s="121" t="s">
        <v>2</v>
      </c>
      <c r="E35" s="121" t="s">
        <v>3</v>
      </c>
      <c r="F35" s="121" t="s">
        <v>86</v>
      </c>
      <c r="G35" s="121" t="s">
        <v>23</v>
      </c>
      <c r="H35" s="176" t="s">
        <v>88</v>
      </c>
      <c r="I35" s="157" t="s">
        <v>94</v>
      </c>
    </row>
    <row r="36" spans="2:17" ht="15">
      <c r="B36" s="69">
        <v>102</v>
      </c>
      <c r="C36" s="14" t="s">
        <v>77</v>
      </c>
      <c r="D36" s="70"/>
      <c r="E36" s="13"/>
      <c r="F36" s="13"/>
      <c r="G36" s="13"/>
      <c r="H36" s="177"/>
      <c r="I36" s="158"/>
      <c r="J36" s="7"/>
      <c r="K36" s="7"/>
      <c r="L36" s="7"/>
      <c r="M36" s="7"/>
      <c r="N36" s="7"/>
      <c r="O36" s="7"/>
      <c r="P36" s="7"/>
      <c r="Q36" s="7"/>
    </row>
    <row r="37" spans="2:17" ht="15">
      <c r="B37" s="66" t="s">
        <v>4</v>
      </c>
      <c r="C37" s="17"/>
      <c r="D37" s="15"/>
      <c r="E37" s="16"/>
      <c r="F37" s="16"/>
      <c r="G37" s="16"/>
      <c r="H37" s="178"/>
      <c r="I37" s="159"/>
      <c r="N37" s="7"/>
      <c r="O37" s="7"/>
      <c r="P37" s="7"/>
      <c r="Q37" s="7"/>
    </row>
    <row r="38" spans="2:17" ht="15">
      <c r="B38" s="22">
        <v>1021</v>
      </c>
      <c r="C38" s="30" t="s">
        <v>34</v>
      </c>
      <c r="D38" s="111">
        <v>6000</v>
      </c>
      <c r="E38" s="112">
        <v>10000</v>
      </c>
      <c r="F38" s="267">
        <v>8629.6</v>
      </c>
      <c r="G38" s="195">
        <v>10100</v>
      </c>
      <c r="H38" s="196">
        <v>500</v>
      </c>
      <c r="I38" s="210">
        <f>SUM(G38-H38)</f>
        <v>9600</v>
      </c>
      <c r="N38" s="7"/>
      <c r="O38" s="7"/>
      <c r="P38" s="7"/>
      <c r="Q38" s="7"/>
    </row>
    <row r="39" spans="2:17" ht="15">
      <c r="B39" s="22">
        <v>1022</v>
      </c>
      <c r="C39" s="30" t="s">
        <v>35</v>
      </c>
      <c r="D39" s="111">
        <v>1500</v>
      </c>
      <c r="E39" s="112">
        <v>1600</v>
      </c>
      <c r="F39" s="267">
        <v>1150</v>
      </c>
      <c r="G39" s="195">
        <v>2300</v>
      </c>
      <c r="H39" s="196">
        <v>0</v>
      </c>
      <c r="I39" s="210">
        <f>SUM(G39-H39)</f>
        <v>2300</v>
      </c>
      <c r="N39" s="7"/>
      <c r="O39" s="7"/>
      <c r="P39" s="7"/>
      <c r="Q39" s="7"/>
    </row>
    <row r="40" spans="2:17" ht="15">
      <c r="B40" s="22"/>
      <c r="C40" s="30"/>
      <c r="D40" s="111"/>
      <c r="E40" s="112"/>
      <c r="F40" s="203"/>
      <c r="G40" s="197"/>
      <c r="H40" s="198"/>
      <c r="I40" s="213"/>
      <c r="N40" s="7"/>
      <c r="O40" s="7"/>
      <c r="P40" s="7"/>
      <c r="Q40" s="7"/>
    </row>
    <row r="41" spans="2:9" ht="15">
      <c r="B41" s="22"/>
      <c r="C41" s="20" t="s">
        <v>8</v>
      </c>
      <c r="D41" s="16">
        <f>SUM(D36:D39)</f>
        <v>7500</v>
      </c>
      <c r="E41" s="16">
        <f>SUM(E36:E39)</f>
        <v>11600</v>
      </c>
      <c r="F41" s="199">
        <f>SUM(F38:F40)</f>
        <v>9779.6</v>
      </c>
      <c r="G41" s="199">
        <f>SUM(G36:G39)</f>
        <v>12400</v>
      </c>
      <c r="H41" s="199">
        <f>SUM(H38:H40)</f>
        <v>500</v>
      </c>
      <c r="I41" s="214">
        <f>SUM(I38:I40)</f>
        <v>11900</v>
      </c>
    </row>
    <row r="42" spans="2:17" ht="15">
      <c r="B42" s="22" t="s">
        <v>9</v>
      </c>
      <c r="C42" s="30"/>
      <c r="D42" s="112"/>
      <c r="E42" s="112"/>
      <c r="F42" s="201"/>
      <c r="G42" s="201"/>
      <c r="H42" s="202"/>
      <c r="I42" s="221"/>
      <c r="N42" s="7"/>
      <c r="O42" s="8"/>
      <c r="P42" s="7"/>
      <c r="Q42" s="7"/>
    </row>
    <row r="43" spans="2:17" ht="15">
      <c r="B43" s="22">
        <v>1201</v>
      </c>
      <c r="C43" s="30" t="s">
        <v>10</v>
      </c>
      <c r="D43" s="112">
        <v>0</v>
      </c>
      <c r="E43" s="112">
        <v>0</v>
      </c>
      <c r="F43" s="267">
        <v>0</v>
      </c>
      <c r="G43" s="195">
        <v>0</v>
      </c>
      <c r="H43" s="196">
        <v>0</v>
      </c>
      <c r="I43" s="210">
        <v>0</v>
      </c>
      <c r="N43" s="7"/>
      <c r="O43" s="7"/>
      <c r="P43" s="7"/>
      <c r="Q43" s="7"/>
    </row>
    <row r="44" spans="2:17" ht="15">
      <c r="B44" s="22">
        <v>1202</v>
      </c>
      <c r="C44" s="30" t="s">
        <v>78</v>
      </c>
      <c r="D44" s="112"/>
      <c r="E44" s="112"/>
      <c r="F44" s="267">
        <v>0</v>
      </c>
      <c r="G44" s="195">
        <v>0</v>
      </c>
      <c r="H44" s="196">
        <v>0</v>
      </c>
      <c r="I44" s="210">
        <v>0</v>
      </c>
      <c r="N44" s="7"/>
      <c r="O44" s="7"/>
      <c r="P44" s="7"/>
      <c r="Q44" s="7"/>
    </row>
    <row r="45" spans="2:17" ht="15">
      <c r="B45" s="22">
        <v>1203</v>
      </c>
      <c r="C45" s="30" t="s">
        <v>63</v>
      </c>
      <c r="D45" s="112"/>
      <c r="E45" s="112"/>
      <c r="F45" s="203">
        <v>0</v>
      </c>
      <c r="G45" s="197">
        <v>0</v>
      </c>
      <c r="H45" s="198">
        <v>0</v>
      </c>
      <c r="I45" s="213">
        <v>0</v>
      </c>
      <c r="N45" s="7"/>
      <c r="O45" s="7"/>
      <c r="P45" s="7"/>
      <c r="Q45" s="7"/>
    </row>
    <row r="46" spans="2:17" ht="15">
      <c r="B46" s="22"/>
      <c r="C46" s="20" t="s">
        <v>8</v>
      </c>
      <c r="D46" s="16">
        <f>SUM(D43)</f>
        <v>0</v>
      </c>
      <c r="E46" s="16">
        <f>SUM(E43)</f>
        <v>0</v>
      </c>
      <c r="F46" s="199">
        <v>0</v>
      </c>
      <c r="G46" s="199">
        <v>0</v>
      </c>
      <c r="H46" s="199">
        <v>0</v>
      </c>
      <c r="I46" s="214">
        <v>0</v>
      </c>
      <c r="N46" s="7"/>
      <c r="O46" s="7"/>
      <c r="P46" s="7"/>
      <c r="Q46" s="7"/>
    </row>
    <row r="47" spans="2:17" ht="15">
      <c r="B47" s="22"/>
      <c r="C47" s="20"/>
      <c r="D47" s="16"/>
      <c r="E47" s="16"/>
      <c r="F47" s="205"/>
      <c r="G47" s="205"/>
      <c r="H47" s="217"/>
      <c r="I47" s="218"/>
      <c r="N47" s="7"/>
      <c r="O47" s="7"/>
      <c r="P47" s="7"/>
      <c r="Q47" s="7"/>
    </row>
    <row r="48" spans="2:17" ht="15.75" thickBot="1">
      <c r="B48" s="23"/>
      <c r="C48" s="20" t="s">
        <v>11</v>
      </c>
      <c r="D48" s="49">
        <f>+D41-D46</f>
        <v>7500</v>
      </c>
      <c r="E48" s="49">
        <f>+E41-E46</f>
        <v>11600</v>
      </c>
      <c r="F48" s="208">
        <f>SUM(F41-F46)</f>
        <v>9779.6</v>
      </c>
      <c r="G48" s="208">
        <f>+G41-G46</f>
        <v>12400</v>
      </c>
      <c r="H48" s="208">
        <f>SUM(H41-H46)</f>
        <v>500</v>
      </c>
      <c r="I48" s="241">
        <f>SUM(I41-I46)</f>
        <v>11900</v>
      </c>
      <c r="J48" s="7"/>
      <c r="K48" s="7"/>
      <c r="L48" s="7"/>
      <c r="M48" s="7"/>
      <c r="N48" s="7"/>
      <c r="O48" s="7"/>
      <c r="P48" s="7"/>
      <c r="Q48" s="7"/>
    </row>
    <row r="49" spans="2:9" ht="16.5" thickBot="1" thickTop="1">
      <c r="B49" s="25"/>
      <c r="C49" s="122"/>
      <c r="D49" s="118"/>
      <c r="E49" s="119"/>
      <c r="F49" s="119"/>
      <c r="G49" s="119"/>
      <c r="H49" s="184"/>
      <c r="I49" s="165"/>
    </row>
    <row r="50" spans="2:9" ht="15.75" thickBot="1">
      <c r="B50" s="71" t="s">
        <v>0</v>
      </c>
      <c r="C50" s="124" t="s">
        <v>1</v>
      </c>
      <c r="D50" s="121" t="s">
        <v>2</v>
      </c>
      <c r="E50" s="121" t="s">
        <v>3</v>
      </c>
      <c r="F50" s="121" t="s">
        <v>70</v>
      </c>
      <c r="G50" s="121" t="s">
        <v>23</v>
      </c>
      <c r="H50" s="176" t="s">
        <v>88</v>
      </c>
      <c r="I50" s="157" t="s">
        <v>94</v>
      </c>
    </row>
    <row r="51" spans="2:9" ht="15">
      <c r="B51" s="69">
        <v>103</v>
      </c>
      <c r="C51" s="14" t="s">
        <v>48</v>
      </c>
      <c r="D51" s="70"/>
      <c r="E51" s="13"/>
      <c r="F51" s="13"/>
      <c r="G51" s="13"/>
      <c r="H51" s="177"/>
      <c r="I51" s="158"/>
    </row>
    <row r="52" spans="2:9" ht="15">
      <c r="B52" s="66" t="s">
        <v>4</v>
      </c>
      <c r="C52" s="17"/>
      <c r="D52" s="15"/>
      <c r="E52" s="16"/>
      <c r="F52" s="16"/>
      <c r="G52" s="16"/>
      <c r="H52" s="178"/>
      <c r="I52" s="159"/>
    </row>
    <row r="53" spans="2:9" ht="15">
      <c r="B53" s="22">
        <v>1031</v>
      </c>
      <c r="C53" s="18" t="s">
        <v>12</v>
      </c>
      <c r="D53" s="24">
        <v>120</v>
      </c>
      <c r="E53" s="19">
        <v>150</v>
      </c>
      <c r="F53" s="195">
        <v>258.65</v>
      </c>
      <c r="G53" s="195">
        <v>200</v>
      </c>
      <c r="H53" s="196">
        <v>0</v>
      </c>
      <c r="I53" s="210">
        <v>200</v>
      </c>
    </row>
    <row r="54" spans="2:9" ht="15">
      <c r="B54" s="22">
        <v>1032</v>
      </c>
      <c r="C54" s="18" t="s">
        <v>13</v>
      </c>
      <c r="D54" s="24">
        <v>320</v>
      </c>
      <c r="E54" s="19">
        <v>350</v>
      </c>
      <c r="F54" s="195">
        <v>70</v>
      </c>
      <c r="G54" s="195">
        <v>300</v>
      </c>
      <c r="H54" s="196">
        <v>100</v>
      </c>
      <c r="I54" s="210">
        <v>200</v>
      </c>
    </row>
    <row r="55" spans="2:9" ht="15">
      <c r="B55" s="22">
        <v>1033</v>
      </c>
      <c r="C55" s="18" t="s">
        <v>14</v>
      </c>
      <c r="D55" s="24">
        <v>6000</v>
      </c>
      <c r="E55" s="19">
        <v>4500</v>
      </c>
      <c r="F55" s="197">
        <v>0</v>
      </c>
      <c r="G55" s="197">
        <v>500</v>
      </c>
      <c r="H55" s="198"/>
      <c r="I55" s="213">
        <v>500</v>
      </c>
    </row>
    <row r="56" spans="2:9" ht="15">
      <c r="B56" s="22"/>
      <c r="C56" s="20" t="s">
        <v>8</v>
      </c>
      <c r="D56" s="16">
        <f>SUM(D51:D55)</f>
        <v>6440</v>
      </c>
      <c r="E56" s="16">
        <f>SUM(E51:E55)</f>
        <v>5000</v>
      </c>
      <c r="F56" s="199">
        <f>SUM(F53:F55)</f>
        <v>328.65</v>
      </c>
      <c r="G56" s="199">
        <f>SUM(G51:G55)</f>
        <v>1000</v>
      </c>
      <c r="H56" s="199">
        <f>SUM(H53:H55)</f>
        <v>100</v>
      </c>
      <c r="I56" s="214">
        <f>SUM(I53:I55)</f>
        <v>900</v>
      </c>
    </row>
    <row r="57" spans="2:9" ht="15">
      <c r="B57" s="22" t="s">
        <v>9</v>
      </c>
      <c r="C57" s="30"/>
      <c r="D57" s="112"/>
      <c r="E57" s="112"/>
      <c r="F57" s="201"/>
      <c r="G57" s="201"/>
      <c r="H57" s="202"/>
      <c r="I57" s="221"/>
    </row>
    <row r="58" spans="2:9" ht="15">
      <c r="B58" s="22">
        <v>1301</v>
      </c>
      <c r="C58" s="30" t="s">
        <v>10</v>
      </c>
      <c r="D58" s="112">
        <v>0</v>
      </c>
      <c r="E58" s="112">
        <v>0</v>
      </c>
      <c r="F58" s="203">
        <v>0</v>
      </c>
      <c r="G58" s="197">
        <v>0</v>
      </c>
      <c r="H58" s="198">
        <v>0</v>
      </c>
      <c r="I58" s="213">
        <v>0</v>
      </c>
    </row>
    <row r="59" spans="2:9" ht="15">
      <c r="B59" s="22"/>
      <c r="C59" s="20" t="s">
        <v>8</v>
      </c>
      <c r="D59" s="16">
        <f>SUM(D58)</f>
        <v>0</v>
      </c>
      <c r="E59" s="16">
        <f>SUM(E58)</f>
        <v>0</v>
      </c>
      <c r="F59" s="199">
        <v>0</v>
      </c>
      <c r="G59" s="199">
        <f>SUM(G58)</f>
        <v>0</v>
      </c>
      <c r="H59" s="199">
        <v>0</v>
      </c>
      <c r="I59" s="214">
        <v>0</v>
      </c>
    </row>
    <row r="60" spans="2:9" ht="15">
      <c r="B60" s="22"/>
      <c r="C60" s="20"/>
      <c r="D60" s="16"/>
      <c r="E60" s="16"/>
      <c r="F60" s="204"/>
      <c r="G60" s="205"/>
      <c r="H60" s="206"/>
      <c r="I60" s="222"/>
    </row>
    <row r="61" spans="2:9" ht="15.75" thickBot="1">
      <c r="B61" s="23"/>
      <c r="C61" s="20" t="s">
        <v>11</v>
      </c>
      <c r="D61" s="49">
        <f>+D56-D59</f>
        <v>6440</v>
      </c>
      <c r="E61" s="49">
        <f>+E56-E59</f>
        <v>5000</v>
      </c>
      <c r="F61" s="207">
        <f>SUM(F56-F59)</f>
        <v>328.65</v>
      </c>
      <c r="G61" s="208">
        <f>+G56-G59</f>
        <v>1000</v>
      </c>
      <c r="H61" s="223">
        <f>SUM(H56-H59)</f>
        <v>100</v>
      </c>
      <c r="I61" s="224">
        <v>900</v>
      </c>
    </row>
    <row r="62" spans="2:9" ht="16.5" thickBot="1" thickTop="1">
      <c r="B62" s="25"/>
      <c r="C62" s="122"/>
      <c r="D62" s="118"/>
      <c r="E62" s="119"/>
      <c r="F62" s="125"/>
      <c r="G62" s="125"/>
      <c r="H62" s="184"/>
      <c r="I62" s="165"/>
    </row>
    <row r="63" spans="2:9" ht="15.75" thickBot="1">
      <c r="B63" s="318"/>
      <c r="C63" s="319"/>
      <c r="D63" s="320"/>
      <c r="E63" s="113"/>
      <c r="F63" s="113"/>
      <c r="G63" s="113"/>
      <c r="H63" s="181"/>
      <c r="I63" s="162"/>
    </row>
    <row r="64" spans="2:9" ht="15.75" thickBot="1">
      <c r="B64" s="325" t="s">
        <v>30</v>
      </c>
      <c r="C64" s="326"/>
      <c r="D64" s="326"/>
      <c r="E64" s="326"/>
      <c r="F64" s="326"/>
      <c r="G64" s="326"/>
      <c r="H64" s="327"/>
      <c r="I64" s="328"/>
    </row>
    <row r="65" spans="2:14" ht="24.75" customHeight="1" thickBot="1">
      <c r="B65" s="71" t="s">
        <v>0</v>
      </c>
      <c r="C65" s="72" t="s">
        <v>1</v>
      </c>
      <c r="D65" s="73" t="s">
        <v>2</v>
      </c>
      <c r="E65" s="73" t="s">
        <v>3</v>
      </c>
      <c r="F65" s="225" t="s">
        <v>86</v>
      </c>
      <c r="G65" s="225" t="s">
        <v>23</v>
      </c>
      <c r="H65" s="226" t="s">
        <v>88</v>
      </c>
      <c r="I65" s="227" t="s">
        <v>94</v>
      </c>
      <c r="J65" s="4"/>
      <c r="K65" s="4"/>
      <c r="L65" s="4"/>
      <c r="M65" s="1"/>
      <c r="N65" s="4"/>
    </row>
    <row r="66" spans="2:9" ht="15">
      <c r="B66" s="74">
        <v>201</v>
      </c>
      <c r="C66" s="75"/>
      <c r="D66" s="76"/>
      <c r="E66" s="77"/>
      <c r="F66" s="77"/>
      <c r="G66" s="76"/>
      <c r="H66" s="182"/>
      <c r="I66" s="163"/>
    </row>
    <row r="67" spans="2:19" ht="15">
      <c r="B67" s="67" t="s">
        <v>4</v>
      </c>
      <c r="C67" s="50"/>
      <c r="D67" s="51"/>
      <c r="E67" s="52"/>
      <c r="F67" s="52"/>
      <c r="G67" s="51"/>
      <c r="H67" s="183"/>
      <c r="I67" s="164"/>
      <c r="M67" s="31"/>
      <c r="N67" s="32"/>
      <c r="O67" s="32"/>
      <c r="P67" s="32"/>
      <c r="Q67" s="32"/>
      <c r="R67" s="32"/>
      <c r="S67" s="32"/>
    </row>
    <row r="68" spans="2:19" ht="15">
      <c r="B68" s="68">
        <v>2011</v>
      </c>
      <c r="C68" s="53" t="s">
        <v>43</v>
      </c>
      <c r="D68" s="54">
        <v>14000</v>
      </c>
      <c r="E68" s="55">
        <v>14700</v>
      </c>
      <c r="F68" s="228">
        <v>15234.11</v>
      </c>
      <c r="G68" s="229">
        <v>17000</v>
      </c>
      <c r="H68" s="230">
        <v>8671.13</v>
      </c>
      <c r="I68" s="231">
        <f>SUM(G68-H68)</f>
        <v>8328.87</v>
      </c>
      <c r="M68" s="329"/>
      <c r="N68" s="329"/>
      <c r="O68" s="32"/>
      <c r="P68" s="32"/>
      <c r="Q68" s="32"/>
      <c r="R68" s="32"/>
      <c r="S68" s="32"/>
    </row>
    <row r="69" spans="2:19" ht="15">
      <c r="B69" s="68">
        <v>2012</v>
      </c>
      <c r="C69" s="53" t="s">
        <v>44</v>
      </c>
      <c r="D69" s="54">
        <v>1106</v>
      </c>
      <c r="E69" s="55">
        <v>1015</v>
      </c>
      <c r="F69" s="228">
        <v>271.21</v>
      </c>
      <c r="G69" s="229">
        <v>500</v>
      </c>
      <c r="H69" s="230">
        <v>0</v>
      </c>
      <c r="I69" s="231">
        <v>500</v>
      </c>
      <c r="M69" s="329"/>
      <c r="N69" s="329"/>
      <c r="O69" s="32"/>
      <c r="P69" s="32"/>
      <c r="Q69" s="32"/>
      <c r="R69" s="32"/>
      <c r="S69" s="32"/>
    </row>
    <row r="70" spans="2:19" ht="15">
      <c r="B70" s="68">
        <v>2013</v>
      </c>
      <c r="C70" s="53" t="s">
        <v>15</v>
      </c>
      <c r="D70" s="54">
        <v>300</v>
      </c>
      <c r="E70" s="55">
        <v>300</v>
      </c>
      <c r="F70" s="228">
        <v>0</v>
      </c>
      <c r="G70" s="229">
        <v>150</v>
      </c>
      <c r="H70" s="230">
        <v>0</v>
      </c>
      <c r="I70" s="231">
        <v>150</v>
      </c>
      <c r="M70" s="28"/>
      <c r="N70" s="28"/>
      <c r="O70" s="28"/>
      <c r="P70" s="28"/>
      <c r="Q70" s="28"/>
      <c r="R70" s="28"/>
      <c r="S70" s="28"/>
    </row>
    <row r="71" spans="2:9" ht="15" hidden="1">
      <c r="B71" s="68">
        <v>4029</v>
      </c>
      <c r="C71" s="53"/>
      <c r="D71" s="54">
        <v>200</v>
      </c>
      <c r="E71" s="55">
        <v>200</v>
      </c>
      <c r="F71" s="228"/>
      <c r="G71" s="229"/>
      <c r="H71" s="230"/>
      <c r="I71" s="231"/>
    </row>
    <row r="72" spans="2:9" ht="15" hidden="1">
      <c r="B72" s="68">
        <v>4032</v>
      </c>
      <c r="C72" s="53"/>
      <c r="D72" s="54"/>
      <c r="E72" s="55">
        <v>0</v>
      </c>
      <c r="F72" s="228"/>
      <c r="G72" s="229"/>
      <c r="H72" s="230"/>
      <c r="I72" s="231"/>
    </row>
    <row r="73" spans="2:9" ht="15">
      <c r="B73" s="68">
        <v>2014</v>
      </c>
      <c r="C73" s="53" t="s">
        <v>42</v>
      </c>
      <c r="D73" s="54">
        <v>1535</v>
      </c>
      <c r="E73" s="55">
        <v>1620</v>
      </c>
      <c r="F73" s="228">
        <v>131.64</v>
      </c>
      <c r="G73" s="229">
        <v>300</v>
      </c>
      <c r="H73" s="230">
        <v>0</v>
      </c>
      <c r="I73" s="231">
        <v>300</v>
      </c>
    </row>
    <row r="74" spans="2:9" ht="15" hidden="1">
      <c r="B74" s="68">
        <v>4034</v>
      </c>
      <c r="C74" s="53"/>
      <c r="D74" s="54"/>
      <c r="E74" s="54"/>
      <c r="F74" s="229"/>
      <c r="G74" s="229"/>
      <c r="H74" s="230"/>
      <c r="I74" s="231"/>
    </row>
    <row r="75" spans="2:9" ht="15">
      <c r="B75" s="68">
        <v>2015</v>
      </c>
      <c r="C75" s="53" t="s">
        <v>46</v>
      </c>
      <c r="D75" s="54"/>
      <c r="E75" s="54"/>
      <c r="F75" s="229">
        <v>0</v>
      </c>
      <c r="G75" s="229">
        <v>500</v>
      </c>
      <c r="H75" s="230">
        <v>95.83</v>
      </c>
      <c r="I75" s="231"/>
    </row>
    <row r="76" spans="2:9" ht="15">
      <c r="B76" s="68">
        <v>2016</v>
      </c>
      <c r="C76" s="53" t="s">
        <v>17</v>
      </c>
      <c r="D76" s="54">
        <v>595</v>
      </c>
      <c r="E76" s="54">
        <v>625</v>
      </c>
      <c r="F76" s="229">
        <v>56.53</v>
      </c>
      <c r="G76" s="229">
        <v>500</v>
      </c>
      <c r="H76" s="230">
        <v>736.25</v>
      </c>
      <c r="I76" s="238">
        <f>SUM(G76-H76)</f>
        <v>-236.25</v>
      </c>
    </row>
    <row r="77" spans="2:9" ht="15">
      <c r="B77" s="68">
        <v>2017</v>
      </c>
      <c r="C77" s="53" t="s">
        <v>73</v>
      </c>
      <c r="D77" s="54"/>
      <c r="E77" s="54"/>
      <c r="F77" s="229">
        <v>0</v>
      </c>
      <c r="G77" s="229">
        <v>0</v>
      </c>
      <c r="H77" s="230">
        <v>0</v>
      </c>
      <c r="I77" s="231">
        <v>0</v>
      </c>
    </row>
    <row r="78" spans="2:9" ht="15">
      <c r="B78" s="68">
        <v>2018</v>
      </c>
      <c r="C78" s="53" t="s">
        <v>82</v>
      </c>
      <c r="D78" s="54"/>
      <c r="E78" s="54"/>
      <c r="F78" s="229">
        <v>0</v>
      </c>
      <c r="G78" s="229">
        <v>0</v>
      </c>
      <c r="H78" s="230">
        <v>0</v>
      </c>
      <c r="I78" s="231">
        <v>0</v>
      </c>
    </row>
    <row r="79" spans="2:9" ht="15">
      <c r="B79" s="68">
        <v>2019</v>
      </c>
      <c r="C79" s="53" t="s">
        <v>85</v>
      </c>
      <c r="D79" s="54"/>
      <c r="E79" s="54"/>
      <c r="F79" s="232">
        <v>7717.25</v>
      </c>
      <c r="G79" s="232">
        <v>12865</v>
      </c>
      <c r="H79" s="233">
        <v>5590.1</v>
      </c>
      <c r="I79" s="234">
        <f>SUM(G79-H79)</f>
        <v>7274.9</v>
      </c>
    </row>
    <row r="80" spans="2:9" ht="15">
      <c r="B80" s="67"/>
      <c r="C80" s="20" t="s">
        <v>8</v>
      </c>
      <c r="D80" s="16">
        <f>SUM(D68:D76)</f>
        <v>17736</v>
      </c>
      <c r="E80" s="16">
        <f>SUM(E68:E76)</f>
        <v>18460</v>
      </c>
      <c r="F80" s="199">
        <f>SUM(F68:F79)</f>
        <v>23410.739999999998</v>
      </c>
      <c r="G80" s="199">
        <f>SUM(G68:G79)</f>
        <v>31815</v>
      </c>
      <c r="H80" s="200">
        <f>SUM(H68:H79)</f>
        <v>15093.31</v>
      </c>
      <c r="I80" s="212">
        <f>SUM(I68:I79)</f>
        <v>16317.52</v>
      </c>
    </row>
    <row r="81" spans="2:9" ht="15">
      <c r="B81" s="67" t="s">
        <v>9</v>
      </c>
      <c r="C81" s="53"/>
      <c r="D81" s="54"/>
      <c r="E81" s="54"/>
      <c r="F81" s="235"/>
      <c r="G81" s="235"/>
      <c r="H81" s="236"/>
      <c r="I81" s="237"/>
    </row>
    <row r="82" spans="2:9" ht="15">
      <c r="B82" s="67">
        <v>2101</v>
      </c>
      <c r="C82" s="53" t="s">
        <v>45</v>
      </c>
      <c r="D82" s="54">
        <v>800</v>
      </c>
      <c r="E82" s="54">
        <v>800</v>
      </c>
      <c r="F82" s="229">
        <v>0</v>
      </c>
      <c r="G82" s="229">
        <v>200</v>
      </c>
      <c r="H82" s="230">
        <v>0</v>
      </c>
      <c r="I82" s="238">
        <v>-200</v>
      </c>
    </row>
    <row r="83" spans="2:9" ht="15">
      <c r="B83" s="67">
        <v>2102</v>
      </c>
      <c r="C83" s="53" t="s">
        <v>84</v>
      </c>
      <c r="D83" s="54"/>
      <c r="E83" s="54"/>
      <c r="F83" s="232">
        <v>0</v>
      </c>
      <c r="G83" s="232">
        <v>12865</v>
      </c>
      <c r="H83" s="268">
        <v>12716.35</v>
      </c>
      <c r="I83" s="239">
        <v>-148.65</v>
      </c>
    </row>
    <row r="84" spans="2:9" ht="15">
      <c r="B84" s="67"/>
      <c r="C84" s="20" t="s">
        <v>8</v>
      </c>
      <c r="D84" s="16">
        <f>SUM(D82:D82)</f>
        <v>800</v>
      </c>
      <c r="E84" s="16">
        <f>SUM(E82:E82)</f>
        <v>800</v>
      </c>
      <c r="F84" s="199">
        <v>0</v>
      </c>
      <c r="G84" s="199">
        <f>SUM(G82:G83)</f>
        <v>13065</v>
      </c>
      <c r="H84" s="264">
        <f>SUM(H82:H83)</f>
        <v>12716.35</v>
      </c>
      <c r="I84" s="240">
        <f>SUM(I82:I83)</f>
        <v>-348.65</v>
      </c>
    </row>
    <row r="85" spans="2:9" ht="15">
      <c r="B85" s="67"/>
      <c r="C85" s="20"/>
      <c r="D85" s="16"/>
      <c r="E85" s="16"/>
      <c r="F85" s="205"/>
      <c r="G85" s="205"/>
      <c r="H85" s="217"/>
      <c r="I85" s="218"/>
    </row>
    <row r="86" spans="2:9" ht="15.75" thickBot="1">
      <c r="B86" s="22"/>
      <c r="C86" s="20" t="s">
        <v>11</v>
      </c>
      <c r="D86" s="49">
        <f>+D80-D84</f>
        <v>16936</v>
      </c>
      <c r="E86" s="49">
        <f>+E80-E84</f>
        <v>17660</v>
      </c>
      <c r="F86" s="208">
        <f>SUM(F80-F84)</f>
        <v>23410.739999999998</v>
      </c>
      <c r="G86" s="208">
        <f>+G80-G84</f>
        <v>18750</v>
      </c>
      <c r="H86" s="208">
        <f>SUM(H80-H84)</f>
        <v>2376.959999999999</v>
      </c>
      <c r="I86" s="241">
        <f>SUM(I80,I84)</f>
        <v>15968.87</v>
      </c>
    </row>
    <row r="87" spans="2:9" ht="16.5" thickBot="1" thickTop="1">
      <c r="B87" s="25"/>
      <c r="C87" s="122"/>
      <c r="D87" s="118"/>
      <c r="E87" s="119"/>
      <c r="F87" s="125"/>
      <c r="G87" s="125"/>
      <c r="H87" s="184"/>
      <c r="I87" s="165"/>
    </row>
    <row r="88" spans="2:9" ht="15">
      <c r="B88" s="79" t="s">
        <v>31</v>
      </c>
      <c r="C88" s="114"/>
      <c r="D88" s="115"/>
      <c r="E88" s="116"/>
      <c r="F88" s="116"/>
      <c r="G88" s="116"/>
      <c r="H88" s="185"/>
      <c r="I88" s="166"/>
    </row>
    <row r="89" spans="2:9" ht="15.75" thickBot="1">
      <c r="B89" s="25" t="s">
        <v>0</v>
      </c>
      <c r="C89" s="80" t="s">
        <v>1</v>
      </c>
      <c r="D89" s="87" t="s">
        <v>2</v>
      </c>
      <c r="E89" s="88" t="s">
        <v>3</v>
      </c>
      <c r="F89" s="307" t="s">
        <v>86</v>
      </c>
      <c r="G89" s="307" t="s">
        <v>23</v>
      </c>
      <c r="H89" s="308" t="s">
        <v>88</v>
      </c>
      <c r="I89" s="309" t="s">
        <v>94</v>
      </c>
    </row>
    <row r="90" spans="2:9" ht="15">
      <c r="B90" s="78">
        <v>301</v>
      </c>
      <c r="C90" s="43"/>
      <c r="D90" s="44"/>
      <c r="E90" s="45"/>
      <c r="F90" s="45"/>
      <c r="G90" s="45"/>
      <c r="H90" s="186"/>
      <c r="I90" s="167"/>
    </row>
    <row r="91" spans="2:9" ht="15">
      <c r="B91" s="23" t="s">
        <v>4</v>
      </c>
      <c r="C91" s="34"/>
      <c r="D91" s="35"/>
      <c r="E91" s="36"/>
      <c r="F91" s="36"/>
      <c r="G91" s="36"/>
      <c r="H91" s="187"/>
      <c r="I91" s="168"/>
    </row>
    <row r="92" spans="2:9" ht="15">
      <c r="B92" s="23">
        <v>3011</v>
      </c>
      <c r="C92" s="34" t="s">
        <v>47</v>
      </c>
      <c r="D92" s="35"/>
      <c r="E92" s="36"/>
      <c r="F92" s="209">
        <v>503.5</v>
      </c>
      <c r="G92" s="209">
        <v>550</v>
      </c>
      <c r="H92" s="242">
        <v>525.2</v>
      </c>
      <c r="I92" s="243">
        <f>SUM(G92-H92)</f>
        <v>24.799999999999955</v>
      </c>
    </row>
    <row r="93" spans="2:9" ht="15">
      <c r="B93" s="23">
        <v>3012</v>
      </c>
      <c r="C93" s="34" t="s">
        <v>71</v>
      </c>
      <c r="D93" s="35"/>
      <c r="E93" s="36"/>
      <c r="F93" s="209">
        <v>3038.25</v>
      </c>
      <c r="G93" s="209">
        <v>2000</v>
      </c>
      <c r="H93" s="242">
        <v>425.12</v>
      </c>
      <c r="I93" s="243">
        <f>SUM(G93-H93)</f>
        <v>1574.88</v>
      </c>
    </row>
    <row r="94" spans="2:9" ht="15">
      <c r="B94" s="23">
        <v>3013</v>
      </c>
      <c r="C94" s="34" t="s">
        <v>32</v>
      </c>
      <c r="D94" s="35"/>
      <c r="E94" s="36"/>
      <c r="F94" s="215">
        <v>420</v>
      </c>
      <c r="G94" s="215">
        <v>600</v>
      </c>
      <c r="H94" s="244">
        <v>420</v>
      </c>
      <c r="I94" s="245">
        <f>SUM(G94-H94)</f>
        <v>180</v>
      </c>
    </row>
    <row r="95" spans="2:9" ht="15">
      <c r="B95" s="23"/>
      <c r="C95" s="56" t="s">
        <v>8</v>
      </c>
      <c r="D95" s="35"/>
      <c r="E95" s="36"/>
      <c r="F95" s="246">
        <f>SUM(F92:F94)</f>
        <v>3961.75</v>
      </c>
      <c r="G95" s="246">
        <f>SUM(G92:G94)</f>
        <v>3150</v>
      </c>
      <c r="H95" s="247">
        <f>SUM(H92:H94)</f>
        <v>1370.3200000000002</v>
      </c>
      <c r="I95" s="248">
        <f>SUM(G95-H95)</f>
        <v>1779.6799999999998</v>
      </c>
    </row>
    <row r="96" spans="2:9" ht="15">
      <c r="B96" s="67" t="s">
        <v>9</v>
      </c>
      <c r="C96" s="34"/>
      <c r="D96" s="35"/>
      <c r="E96" s="36"/>
      <c r="F96" s="249"/>
      <c r="G96" s="249"/>
      <c r="H96" s="250"/>
      <c r="I96" s="251"/>
    </row>
    <row r="97" spans="2:9" ht="15">
      <c r="B97" s="67">
        <v>3101</v>
      </c>
      <c r="C97" s="34" t="s">
        <v>33</v>
      </c>
      <c r="D97" s="35"/>
      <c r="E97" s="36"/>
      <c r="F97" s="215">
        <v>7245</v>
      </c>
      <c r="G97" s="215">
        <v>3500</v>
      </c>
      <c r="H97" s="261">
        <v>2095</v>
      </c>
      <c r="I97" s="252">
        <f>SUM(G97-H97)</f>
        <v>1405</v>
      </c>
    </row>
    <row r="98" spans="2:9" ht="15">
      <c r="B98" s="67"/>
      <c r="C98" s="56" t="s">
        <v>8</v>
      </c>
      <c r="D98" s="35"/>
      <c r="E98" s="36"/>
      <c r="F98" s="246">
        <v>0</v>
      </c>
      <c r="G98" s="246">
        <f>SUM(G97)</f>
        <v>3500</v>
      </c>
      <c r="H98" s="260">
        <f>SUM(H97)</f>
        <v>2095</v>
      </c>
      <c r="I98" s="253">
        <f>SUM(I97)</f>
        <v>1405</v>
      </c>
    </row>
    <row r="99" spans="2:9" ht="15">
      <c r="B99" s="67"/>
      <c r="C99" s="56"/>
      <c r="D99" s="35"/>
      <c r="E99" s="36"/>
      <c r="F99" s="249"/>
      <c r="G99" s="254"/>
      <c r="H99" s="255"/>
      <c r="I99" s="256"/>
    </row>
    <row r="100" spans="2:9" ht="15.75" thickBot="1">
      <c r="B100" s="67"/>
      <c r="C100" s="57" t="s">
        <v>26</v>
      </c>
      <c r="D100" s="35"/>
      <c r="E100" s="36"/>
      <c r="F100" s="257">
        <f>SUM(F95-F97)</f>
        <v>-3283.25</v>
      </c>
      <c r="G100" s="257">
        <f>SUM(G95-G97)</f>
        <v>-350</v>
      </c>
      <c r="H100" s="258">
        <v>100.32</v>
      </c>
      <c r="I100" s="259">
        <f>SUM(I95,I98)</f>
        <v>3184.68</v>
      </c>
    </row>
    <row r="101" spans="2:9" ht="16.5" thickBot="1" thickTop="1">
      <c r="B101" s="83"/>
      <c r="C101" s="126"/>
      <c r="D101" s="118"/>
      <c r="E101" s="119"/>
      <c r="F101" s="125"/>
      <c r="G101" s="125"/>
      <c r="H101" s="188"/>
      <c r="I101" s="169"/>
    </row>
    <row r="102" spans="2:9" ht="15.75" thickBot="1">
      <c r="B102" s="132" t="s">
        <v>36</v>
      </c>
      <c r="C102" s="133"/>
      <c r="D102" s="134"/>
      <c r="E102" s="135"/>
      <c r="F102" s="135"/>
      <c r="G102" s="135"/>
      <c r="H102" s="189"/>
      <c r="I102" s="170"/>
    </row>
    <row r="103" spans="2:9" ht="15.75" thickBot="1">
      <c r="B103" s="127" t="s">
        <v>0</v>
      </c>
      <c r="C103" s="128" t="s">
        <v>1</v>
      </c>
      <c r="D103" s="129" t="s">
        <v>2</v>
      </c>
      <c r="E103" s="130" t="s">
        <v>3</v>
      </c>
      <c r="F103" s="146" t="s">
        <v>86</v>
      </c>
      <c r="G103" s="131" t="s">
        <v>23</v>
      </c>
      <c r="H103" s="190" t="s">
        <v>88</v>
      </c>
      <c r="I103" s="171" t="s">
        <v>94</v>
      </c>
    </row>
    <row r="104" spans="2:9" ht="15">
      <c r="B104" s="81">
        <v>401</v>
      </c>
      <c r="C104" s="82"/>
      <c r="D104" s="44"/>
      <c r="E104" s="45"/>
      <c r="F104" s="45"/>
      <c r="G104" s="45"/>
      <c r="H104" s="186"/>
      <c r="I104" s="167"/>
    </row>
    <row r="105" spans="2:9" ht="15">
      <c r="B105" s="67" t="s">
        <v>4</v>
      </c>
      <c r="C105" s="58"/>
      <c r="D105" s="35"/>
      <c r="E105" s="36"/>
      <c r="F105" s="36"/>
      <c r="G105" s="36"/>
      <c r="H105" s="191"/>
      <c r="I105" s="172"/>
    </row>
    <row r="106" spans="2:9" ht="15">
      <c r="B106" s="67">
        <v>4011</v>
      </c>
      <c r="C106" s="59" t="s">
        <v>57</v>
      </c>
      <c r="D106" s="35"/>
      <c r="E106" s="36"/>
      <c r="F106" s="209">
        <v>107.07</v>
      </c>
      <c r="G106" s="209">
        <v>500</v>
      </c>
      <c r="H106" s="269">
        <v>368.75</v>
      </c>
      <c r="I106" s="270">
        <f>SUM(G106-H106)</f>
        <v>131.25</v>
      </c>
    </row>
    <row r="107" spans="2:9" ht="15">
      <c r="B107" s="67">
        <v>4012</v>
      </c>
      <c r="C107" s="59" t="s">
        <v>83</v>
      </c>
      <c r="D107" s="35"/>
      <c r="E107" s="36"/>
      <c r="F107" s="209">
        <v>6109.5</v>
      </c>
      <c r="G107" s="209">
        <v>5000</v>
      </c>
      <c r="H107" s="269">
        <v>98.84</v>
      </c>
      <c r="I107" s="270">
        <f>SUM(G107-H107)</f>
        <v>4901.16</v>
      </c>
    </row>
    <row r="108" spans="2:9" ht="15">
      <c r="B108" s="67">
        <v>4013</v>
      </c>
      <c r="C108" s="59" t="s">
        <v>58</v>
      </c>
      <c r="D108" s="35"/>
      <c r="E108" s="36"/>
      <c r="F108" s="209">
        <v>200</v>
      </c>
      <c r="G108" s="209">
        <v>250</v>
      </c>
      <c r="H108" s="269">
        <v>0</v>
      </c>
      <c r="I108" s="270">
        <v>250</v>
      </c>
    </row>
    <row r="109" spans="2:9" ht="15">
      <c r="B109" s="67">
        <v>4014</v>
      </c>
      <c r="C109" s="59" t="s">
        <v>60</v>
      </c>
      <c r="D109" s="35"/>
      <c r="E109" s="36"/>
      <c r="F109" s="209">
        <v>276.18</v>
      </c>
      <c r="G109" s="209">
        <v>600</v>
      </c>
      <c r="H109" s="269">
        <v>0</v>
      </c>
      <c r="I109" s="270">
        <v>600</v>
      </c>
    </row>
    <row r="110" spans="2:9" ht="15">
      <c r="B110" s="67">
        <v>4015</v>
      </c>
      <c r="C110" s="59" t="s">
        <v>59</v>
      </c>
      <c r="D110" s="35"/>
      <c r="E110" s="36"/>
      <c r="F110" s="209">
        <v>50</v>
      </c>
      <c r="G110" s="209">
        <v>500</v>
      </c>
      <c r="H110" s="269">
        <v>0</v>
      </c>
      <c r="I110" s="270">
        <v>500</v>
      </c>
    </row>
    <row r="111" spans="2:9" ht="15">
      <c r="B111" s="67">
        <v>4016</v>
      </c>
      <c r="C111" s="59" t="s">
        <v>62</v>
      </c>
      <c r="D111" s="35"/>
      <c r="E111" s="36"/>
      <c r="F111" s="209">
        <v>690</v>
      </c>
      <c r="G111" s="209">
        <v>700</v>
      </c>
      <c r="H111" s="269">
        <v>0</v>
      </c>
      <c r="I111" s="270">
        <v>700</v>
      </c>
    </row>
    <row r="112" spans="2:9" ht="15">
      <c r="B112" s="67">
        <v>4017</v>
      </c>
      <c r="C112" s="59" t="s">
        <v>61</v>
      </c>
      <c r="D112" s="35"/>
      <c r="E112" s="36"/>
      <c r="F112" s="215">
        <v>463.57</v>
      </c>
      <c r="G112" s="215">
        <v>1000</v>
      </c>
      <c r="H112" s="271">
        <v>298.78</v>
      </c>
      <c r="I112" s="272">
        <f>SUM(G112-H112)</f>
        <v>701.22</v>
      </c>
    </row>
    <row r="113" spans="2:9" ht="15">
      <c r="B113" s="67"/>
      <c r="C113" s="56" t="s">
        <v>8</v>
      </c>
      <c r="D113" s="35"/>
      <c r="E113" s="36"/>
      <c r="F113" s="246">
        <f>SUM(F106:F112)</f>
        <v>7896.32</v>
      </c>
      <c r="G113" s="246">
        <f>SUM(G106:G112)</f>
        <v>8550</v>
      </c>
      <c r="H113" s="246">
        <f>SUM(H106:H112)</f>
        <v>766.37</v>
      </c>
      <c r="I113" s="273">
        <f>SUM(I106:I112)</f>
        <v>7783.63</v>
      </c>
    </row>
    <row r="114" spans="2:9" ht="15">
      <c r="B114" s="67" t="s">
        <v>9</v>
      </c>
      <c r="C114" s="58"/>
      <c r="D114" s="35"/>
      <c r="E114" s="36"/>
      <c r="F114" s="249"/>
      <c r="G114" s="249"/>
      <c r="H114" s="274"/>
      <c r="I114" s="275"/>
    </row>
    <row r="115" spans="2:9" ht="15">
      <c r="B115" s="67">
        <v>4101</v>
      </c>
      <c r="C115" s="59" t="s">
        <v>80</v>
      </c>
      <c r="D115" s="35"/>
      <c r="E115" s="36"/>
      <c r="F115" s="209">
        <v>727.45</v>
      </c>
      <c r="G115" s="209">
        <v>600</v>
      </c>
      <c r="H115" s="269">
        <v>90</v>
      </c>
      <c r="I115" s="276">
        <v>-600</v>
      </c>
    </row>
    <row r="116" spans="2:9" ht="15">
      <c r="B116" s="67">
        <v>4102</v>
      </c>
      <c r="C116" s="59" t="s">
        <v>79</v>
      </c>
      <c r="D116" s="35"/>
      <c r="E116" s="36"/>
      <c r="F116" s="215">
        <v>0</v>
      </c>
      <c r="G116" s="215">
        <v>100</v>
      </c>
      <c r="H116" s="271">
        <v>60</v>
      </c>
      <c r="I116" s="277">
        <v>-100</v>
      </c>
    </row>
    <row r="117" spans="2:9" ht="15">
      <c r="B117" s="67"/>
      <c r="C117" s="56" t="s">
        <v>8</v>
      </c>
      <c r="D117" s="35"/>
      <c r="E117" s="36"/>
      <c r="F117" s="246">
        <f>SUM(F115:F116)</f>
        <v>727.45</v>
      </c>
      <c r="G117" s="246">
        <f>SUM(G115:G116)</f>
        <v>700</v>
      </c>
      <c r="H117" s="246">
        <v>150</v>
      </c>
      <c r="I117" s="278">
        <v>-700</v>
      </c>
    </row>
    <row r="118" spans="2:9" ht="15">
      <c r="B118" s="67"/>
      <c r="C118" s="56"/>
      <c r="D118" s="35"/>
      <c r="E118" s="36"/>
      <c r="F118" s="249"/>
      <c r="G118" s="254"/>
      <c r="H118" s="279"/>
      <c r="I118" s="280"/>
    </row>
    <row r="119" spans="2:9" ht="15.75" thickBot="1">
      <c r="B119" s="67"/>
      <c r="C119" s="57" t="s">
        <v>26</v>
      </c>
      <c r="D119" s="35"/>
      <c r="E119" s="36"/>
      <c r="F119" s="257">
        <f>SUM(F113-F117)</f>
        <v>7168.87</v>
      </c>
      <c r="G119" s="257">
        <f>SUM(+G113-G117)</f>
        <v>7850</v>
      </c>
      <c r="H119" s="257">
        <f>SUM(H113-H117)</f>
        <v>616.37</v>
      </c>
      <c r="I119" s="281">
        <f>SUM(I113,I117)</f>
        <v>7083.63</v>
      </c>
    </row>
    <row r="120" spans="2:9" ht="16.5" thickBot="1" thickTop="1">
      <c r="B120" s="25"/>
      <c r="C120" s="122"/>
      <c r="D120" s="118"/>
      <c r="E120" s="119"/>
      <c r="F120" s="125"/>
      <c r="G120" s="125"/>
      <c r="H120" s="184"/>
      <c r="I120" s="165"/>
    </row>
    <row r="121" spans="2:9" ht="15.75" thickBot="1">
      <c r="B121" s="136" t="s">
        <v>39</v>
      </c>
      <c r="C121" s="137"/>
      <c r="D121" s="138"/>
      <c r="E121" s="139"/>
      <c r="F121" s="139"/>
      <c r="G121" s="139"/>
      <c r="H121" s="192"/>
      <c r="I121" s="173"/>
    </row>
    <row r="122" spans="2:9" ht="15.75" thickBot="1">
      <c r="B122" s="85" t="s">
        <v>0</v>
      </c>
      <c r="C122" s="46" t="s">
        <v>1</v>
      </c>
      <c r="D122" s="47" t="s">
        <v>2</v>
      </c>
      <c r="E122" s="48" t="s">
        <v>3</v>
      </c>
      <c r="F122" s="120" t="s">
        <v>86</v>
      </c>
      <c r="G122" s="120" t="s">
        <v>23</v>
      </c>
      <c r="H122" s="193" t="s">
        <v>87</v>
      </c>
      <c r="I122" s="174" t="s">
        <v>94</v>
      </c>
    </row>
    <row r="123" spans="2:9" ht="15">
      <c r="B123" s="84">
        <v>501</v>
      </c>
      <c r="C123" s="33" t="s">
        <v>40</v>
      </c>
      <c r="D123" s="44"/>
      <c r="E123" s="45"/>
      <c r="F123" s="45"/>
      <c r="G123" s="45"/>
      <c r="H123" s="186"/>
      <c r="I123" s="167"/>
    </row>
    <row r="124" spans="2:9" ht="15">
      <c r="B124" s="23" t="s">
        <v>4</v>
      </c>
      <c r="C124" s="34"/>
      <c r="D124" s="35"/>
      <c r="E124" s="36"/>
      <c r="F124" s="36"/>
      <c r="G124" s="36"/>
      <c r="H124" s="191"/>
      <c r="I124" s="172"/>
    </row>
    <row r="125" spans="2:9" ht="15">
      <c r="B125" s="23">
        <v>5011</v>
      </c>
      <c r="C125" s="34" t="s">
        <v>64</v>
      </c>
      <c r="D125" s="35"/>
      <c r="E125" s="36"/>
      <c r="F125" s="209">
        <v>4530.33</v>
      </c>
      <c r="G125" s="209">
        <v>7000</v>
      </c>
      <c r="H125" s="269">
        <v>0</v>
      </c>
      <c r="I125" s="270">
        <v>7000</v>
      </c>
    </row>
    <row r="126" spans="2:9" ht="15">
      <c r="B126" s="23">
        <v>5012</v>
      </c>
      <c r="C126" s="30" t="s">
        <v>65</v>
      </c>
      <c r="D126" s="35"/>
      <c r="E126" s="36"/>
      <c r="F126" s="215">
        <v>370</v>
      </c>
      <c r="G126" s="215">
        <v>520</v>
      </c>
      <c r="H126" s="271">
        <v>0</v>
      </c>
      <c r="I126" s="272">
        <v>520</v>
      </c>
    </row>
    <row r="127" spans="2:9" ht="15">
      <c r="B127" s="23"/>
      <c r="C127" s="60" t="s">
        <v>8</v>
      </c>
      <c r="D127" s="35"/>
      <c r="E127" s="36"/>
      <c r="F127" s="282">
        <f>SUM(F125:F126)</f>
        <v>4900.33</v>
      </c>
      <c r="G127" s="282">
        <f>SUM(G125:G126)</f>
        <v>7520</v>
      </c>
      <c r="H127" s="247">
        <v>0</v>
      </c>
      <c r="I127" s="273">
        <v>7520</v>
      </c>
    </row>
    <row r="128" spans="2:9" ht="15">
      <c r="B128" s="23" t="s">
        <v>9</v>
      </c>
      <c r="C128" s="34"/>
      <c r="D128" s="35"/>
      <c r="E128" s="36"/>
      <c r="F128" s="215"/>
      <c r="G128" s="215"/>
      <c r="H128" s="283"/>
      <c r="I128" s="284"/>
    </row>
    <row r="129" spans="2:9" ht="15">
      <c r="B129" s="23">
        <v>5101</v>
      </c>
      <c r="C129" s="60" t="s">
        <v>8</v>
      </c>
      <c r="D129" s="35"/>
      <c r="E129" s="36"/>
      <c r="F129" s="246">
        <v>0</v>
      </c>
      <c r="G129" s="246">
        <v>0</v>
      </c>
      <c r="H129" s="247">
        <v>0</v>
      </c>
      <c r="I129" s="273">
        <v>0</v>
      </c>
    </row>
    <row r="130" spans="2:9" ht="15">
      <c r="B130" s="23"/>
      <c r="C130" s="60"/>
      <c r="D130" s="35"/>
      <c r="E130" s="36"/>
      <c r="F130" s="249"/>
      <c r="G130" s="249"/>
      <c r="H130" s="274"/>
      <c r="I130" s="275"/>
    </row>
    <row r="131" spans="2:9" ht="15.75" thickBot="1">
      <c r="B131" s="23"/>
      <c r="C131" s="61" t="s">
        <v>26</v>
      </c>
      <c r="D131" s="35"/>
      <c r="E131" s="36"/>
      <c r="F131" s="257">
        <f>SUM(F127-F129)</f>
        <v>4900.33</v>
      </c>
      <c r="G131" s="257">
        <v>7520</v>
      </c>
      <c r="H131" s="257">
        <f>SUM(H127-H129)</f>
        <v>0</v>
      </c>
      <c r="I131" s="281">
        <v>7520</v>
      </c>
    </row>
    <row r="132" spans="2:9" ht="15.75" thickTop="1">
      <c r="B132" s="23"/>
      <c r="C132" s="34"/>
      <c r="D132" s="35"/>
      <c r="E132" s="36"/>
      <c r="F132" s="45"/>
      <c r="G132" s="45"/>
      <c r="H132" s="186"/>
      <c r="I132" s="167"/>
    </row>
    <row r="133" spans="2:9" ht="15.75" thickBot="1">
      <c r="B133" s="25"/>
      <c r="C133" s="122"/>
      <c r="D133" s="118"/>
      <c r="E133" s="119"/>
      <c r="F133" s="119"/>
      <c r="G133" s="119"/>
      <c r="H133" s="180"/>
      <c r="I133" s="161"/>
    </row>
    <row r="134" spans="2:9" ht="15.75" thickBot="1">
      <c r="B134" s="142" t="s">
        <v>41</v>
      </c>
      <c r="C134" s="143"/>
      <c r="D134" s="144"/>
      <c r="E134" s="145"/>
      <c r="F134" s="145"/>
      <c r="G134" s="145"/>
      <c r="H134" s="194"/>
      <c r="I134" s="175"/>
    </row>
    <row r="135" spans="2:9" ht="15.75" thickBot="1">
      <c r="B135" s="140" t="s">
        <v>0</v>
      </c>
      <c r="C135" s="141" t="s">
        <v>1</v>
      </c>
      <c r="D135" s="129" t="s">
        <v>2</v>
      </c>
      <c r="E135" s="130" t="s">
        <v>3</v>
      </c>
      <c r="F135" s="146" t="s">
        <v>70</v>
      </c>
      <c r="G135" s="131" t="s">
        <v>23</v>
      </c>
      <c r="H135" s="190" t="s">
        <v>88</v>
      </c>
      <c r="I135" s="171" t="s">
        <v>94</v>
      </c>
    </row>
    <row r="136" spans="2:9" ht="15">
      <c r="B136" s="86">
        <v>601</v>
      </c>
      <c r="C136" s="43"/>
      <c r="D136" s="44"/>
      <c r="E136" s="45"/>
      <c r="F136" s="45"/>
      <c r="G136" s="45"/>
      <c r="H136" s="186"/>
      <c r="I136" s="167"/>
    </row>
    <row r="137" spans="2:9" ht="15">
      <c r="B137" s="23" t="s">
        <v>4</v>
      </c>
      <c r="C137" s="34"/>
      <c r="D137" s="35"/>
      <c r="E137" s="36"/>
      <c r="F137" s="36"/>
      <c r="G137" s="36"/>
      <c r="H137" s="191"/>
      <c r="I137" s="172"/>
    </row>
    <row r="138" spans="2:9" ht="15">
      <c r="B138" s="23">
        <v>6011</v>
      </c>
      <c r="C138" s="34" t="s">
        <v>66</v>
      </c>
      <c r="D138" s="35"/>
      <c r="E138" s="36"/>
      <c r="F138" s="209">
        <v>650</v>
      </c>
      <c r="G138" s="209">
        <v>650</v>
      </c>
      <c r="H138" s="269">
        <v>0</v>
      </c>
      <c r="I138" s="270">
        <v>650</v>
      </c>
    </row>
    <row r="139" spans="2:9" ht="15">
      <c r="B139" s="23">
        <v>6012</v>
      </c>
      <c r="C139" s="34" t="s">
        <v>67</v>
      </c>
      <c r="D139" s="35"/>
      <c r="E139" s="36"/>
      <c r="F139" s="209">
        <v>360</v>
      </c>
      <c r="G139" s="209">
        <v>400</v>
      </c>
      <c r="H139" s="269">
        <v>0</v>
      </c>
      <c r="I139" s="270">
        <v>400</v>
      </c>
    </row>
    <row r="140" spans="2:9" ht="15">
      <c r="B140" s="23">
        <v>6013</v>
      </c>
      <c r="C140" s="30" t="s">
        <v>68</v>
      </c>
      <c r="D140" s="35"/>
      <c r="E140" s="36"/>
      <c r="F140" s="215">
        <v>1218.16</v>
      </c>
      <c r="G140" s="215">
        <v>1500</v>
      </c>
      <c r="H140" s="271">
        <v>0</v>
      </c>
      <c r="I140" s="272">
        <v>1500</v>
      </c>
    </row>
    <row r="141" spans="2:9" ht="15">
      <c r="B141" s="23">
        <v>6014</v>
      </c>
      <c r="C141" s="30" t="s">
        <v>91</v>
      </c>
      <c r="D141" s="35"/>
      <c r="E141" s="36"/>
      <c r="F141" s="285">
        <v>235.97</v>
      </c>
      <c r="G141" s="285">
        <v>0</v>
      </c>
      <c r="H141" s="283">
        <v>27.5</v>
      </c>
      <c r="I141" s="286">
        <v>-27.5</v>
      </c>
    </row>
    <row r="142" spans="2:9" ht="15">
      <c r="B142" s="23"/>
      <c r="C142" s="60" t="s">
        <v>8</v>
      </c>
      <c r="D142" s="35"/>
      <c r="E142" s="36"/>
      <c r="F142" s="246">
        <f>SUM(F138:F141)</f>
        <v>2464.1299999999997</v>
      </c>
      <c r="G142" s="246">
        <f>SUM(G138:G141)</f>
        <v>2550</v>
      </c>
      <c r="H142" s="247">
        <f>SUM(H138:H141)</f>
        <v>27.5</v>
      </c>
      <c r="I142" s="273">
        <f>SUM(I138:I141)</f>
        <v>2522.5</v>
      </c>
    </row>
    <row r="143" spans="2:9" ht="15">
      <c r="B143" s="23" t="s">
        <v>9</v>
      </c>
      <c r="C143" s="34"/>
      <c r="D143" s="35"/>
      <c r="E143" s="36"/>
      <c r="F143" s="249"/>
      <c r="G143" s="249"/>
      <c r="H143" s="274"/>
      <c r="I143" s="275"/>
    </row>
    <row r="144" spans="2:9" ht="15">
      <c r="B144" s="23">
        <v>6101</v>
      </c>
      <c r="C144" s="30" t="s">
        <v>69</v>
      </c>
      <c r="D144" s="35"/>
      <c r="E144" s="36"/>
      <c r="F144" s="215">
        <v>1102.3</v>
      </c>
      <c r="G144" s="215">
        <v>1000</v>
      </c>
      <c r="H144" s="271">
        <v>0</v>
      </c>
      <c r="I144" s="277">
        <v>-1000</v>
      </c>
    </row>
    <row r="145" spans="2:9" ht="15">
      <c r="B145" s="23"/>
      <c r="C145" s="60" t="s">
        <v>8</v>
      </c>
      <c r="D145" s="35"/>
      <c r="E145" s="36"/>
      <c r="F145" s="246">
        <f>SUM(F144)</f>
        <v>1102.3</v>
      </c>
      <c r="G145" s="246">
        <v>1000</v>
      </c>
      <c r="H145" s="247">
        <v>0</v>
      </c>
      <c r="I145" s="278">
        <v>-1000</v>
      </c>
    </row>
    <row r="146" spans="2:9" ht="15">
      <c r="B146" s="23"/>
      <c r="C146" s="60"/>
      <c r="D146" s="35"/>
      <c r="E146" s="36"/>
      <c r="F146" s="249"/>
      <c r="G146" s="254"/>
      <c r="H146" s="279"/>
      <c r="I146" s="280"/>
    </row>
    <row r="147" spans="2:9" ht="15.75" thickBot="1">
      <c r="B147" s="23"/>
      <c r="C147" s="61" t="s">
        <v>26</v>
      </c>
      <c r="D147" s="35"/>
      <c r="E147" s="36"/>
      <c r="F147" s="257">
        <f>SUM(F142-F145)</f>
        <v>1361.8299999999997</v>
      </c>
      <c r="G147" s="257">
        <f>SUM(G142-G145)</f>
        <v>1550</v>
      </c>
      <c r="H147" s="257">
        <f>SUM(H142-H145)</f>
        <v>27.5</v>
      </c>
      <c r="I147" s="241">
        <f>SUM(I142,I145)</f>
        <v>1522.5</v>
      </c>
    </row>
    <row r="148" spans="2:9" ht="16.5" thickBot="1" thickTop="1">
      <c r="B148" s="25"/>
      <c r="C148" s="122"/>
      <c r="D148" s="148"/>
      <c r="E148" s="125"/>
      <c r="F148" s="125"/>
      <c r="G148" s="125"/>
      <c r="H148" s="184"/>
      <c r="I148" s="165"/>
    </row>
    <row r="149" spans="2:9" ht="15.75" thickBot="1">
      <c r="B149" s="147" t="s">
        <v>18</v>
      </c>
      <c r="C149" s="141" t="s">
        <v>1</v>
      </c>
      <c r="D149" s="129"/>
      <c r="E149" s="130"/>
      <c r="F149" s="146" t="s">
        <v>86</v>
      </c>
      <c r="G149" s="131" t="s">
        <v>23</v>
      </c>
      <c r="H149" s="190" t="s">
        <v>92</v>
      </c>
      <c r="I149" s="171" t="s">
        <v>95</v>
      </c>
    </row>
    <row r="150" spans="2:9" ht="15">
      <c r="B150" s="42" t="s">
        <v>19</v>
      </c>
      <c r="C150" s="43"/>
      <c r="D150" s="44"/>
      <c r="E150" s="45"/>
      <c r="F150" s="45"/>
      <c r="G150" s="45"/>
      <c r="H150" s="186"/>
      <c r="I150" s="167"/>
    </row>
    <row r="151" spans="2:9" ht="15">
      <c r="B151" s="26">
        <v>101</v>
      </c>
      <c r="C151" s="34" t="s">
        <v>38</v>
      </c>
      <c r="D151" s="35"/>
      <c r="E151" s="36"/>
      <c r="F151" s="209">
        <f>$F$32</f>
        <v>36772.350000000006</v>
      </c>
      <c r="G151" s="209">
        <f>$G$32</f>
        <v>33780</v>
      </c>
      <c r="H151" s="269">
        <f>SUM(H32)</f>
        <v>20852.160000000003</v>
      </c>
      <c r="I151" s="270">
        <f>SUM(G151-H151)</f>
        <v>12927.839999999997</v>
      </c>
    </row>
    <row r="152" spans="2:9" ht="15">
      <c r="B152" s="26">
        <v>102</v>
      </c>
      <c r="C152" s="34" t="s">
        <v>56</v>
      </c>
      <c r="D152" s="35"/>
      <c r="E152" s="36"/>
      <c r="F152" s="209">
        <f>$F$48</f>
        <v>9779.6</v>
      </c>
      <c r="G152" s="209">
        <f>$G$48</f>
        <v>12400</v>
      </c>
      <c r="H152" s="269">
        <f>SUM(H48)</f>
        <v>500</v>
      </c>
      <c r="I152" s="270">
        <f>SUM(G152-H152)</f>
        <v>11900</v>
      </c>
    </row>
    <row r="153" spans="2:9" ht="15">
      <c r="B153" s="26">
        <v>103</v>
      </c>
      <c r="C153" s="34" t="s">
        <v>48</v>
      </c>
      <c r="D153" s="35"/>
      <c r="E153" s="36"/>
      <c r="F153" s="209">
        <f>SUM(F61)</f>
        <v>328.65</v>
      </c>
      <c r="G153" s="209">
        <f>G61</f>
        <v>1000</v>
      </c>
      <c r="H153" s="269">
        <f>SUM(H61)</f>
        <v>100</v>
      </c>
      <c r="I153" s="270">
        <f>SUM(G153-H153)</f>
        <v>900</v>
      </c>
    </row>
    <row r="154" spans="2:9" s="102" customFormat="1" ht="15">
      <c r="B154" s="23"/>
      <c r="C154" s="37" t="s">
        <v>8</v>
      </c>
      <c r="D154" s="103"/>
      <c r="E154" s="104"/>
      <c r="F154" s="287">
        <f>SUM(F151:F153)</f>
        <v>46880.600000000006</v>
      </c>
      <c r="G154" s="287">
        <f>SUM(G151:G153)</f>
        <v>47180</v>
      </c>
      <c r="H154" s="288">
        <f>SUM(H151:H153)</f>
        <v>21452.160000000003</v>
      </c>
      <c r="I154" s="289">
        <f>SUM(I151:I153)</f>
        <v>25727.839999999997</v>
      </c>
    </row>
    <row r="155" spans="2:9" ht="15">
      <c r="B155" s="23"/>
      <c r="C155" s="34"/>
      <c r="D155" s="35"/>
      <c r="E155" s="36"/>
      <c r="F155" s="209"/>
      <c r="G155" s="209"/>
      <c r="H155" s="269"/>
      <c r="I155" s="270"/>
    </row>
    <row r="156" spans="2:9" s="102" customFormat="1" ht="15">
      <c r="B156" s="27">
        <v>201</v>
      </c>
      <c r="C156" s="37" t="s">
        <v>30</v>
      </c>
      <c r="D156" s="103"/>
      <c r="E156" s="104"/>
      <c r="F156" s="287">
        <f>SUM(F86)</f>
        <v>23410.739999999998</v>
      </c>
      <c r="G156" s="287">
        <f>$G$86</f>
        <v>18750</v>
      </c>
      <c r="H156" s="288">
        <f>SUM(H86)</f>
        <v>2376.959999999999</v>
      </c>
      <c r="I156" s="289">
        <f>SUM(G156-H156)</f>
        <v>16373.04</v>
      </c>
    </row>
    <row r="157" spans="2:9" ht="15">
      <c r="B157" s="23"/>
      <c r="C157" s="34"/>
      <c r="D157" s="35"/>
      <c r="E157" s="36"/>
      <c r="F157" s="209"/>
      <c r="G157" s="209"/>
      <c r="H157" s="269"/>
      <c r="I157" s="270"/>
    </row>
    <row r="158" spans="2:9" s="102" customFormat="1" ht="15">
      <c r="B158" s="38">
        <v>301</v>
      </c>
      <c r="C158" s="37" t="s">
        <v>31</v>
      </c>
      <c r="D158" s="103"/>
      <c r="E158" s="104"/>
      <c r="F158" s="287">
        <f>$F$100</f>
        <v>-3283.25</v>
      </c>
      <c r="G158" s="287">
        <f>$G$100</f>
        <v>-350</v>
      </c>
      <c r="H158" s="290">
        <f>SUM(H100)</f>
        <v>100.32</v>
      </c>
      <c r="I158" s="291">
        <f>SUM(G158,H158)</f>
        <v>-249.68</v>
      </c>
    </row>
    <row r="159" spans="2:9" ht="15">
      <c r="B159" s="23"/>
      <c r="C159" s="34"/>
      <c r="D159" s="35"/>
      <c r="E159" s="36"/>
      <c r="F159" s="209"/>
      <c r="G159" s="209"/>
      <c r="H159" s="269"/>
      <c r="I159" s="270"/>
    </row>
    <row r="160" spans="2:9" s="102" customFormat="1" ht="15">
      <c r="B160" s="39">
        <v>401</v>
      </c>
      <c r="C160" s="37" t="s">
        <v>37</v>
      </c>
      <c r="D160" s="103"/>
      <c r="E160" s="104"/>
      <c r="F160" s="287">
        <f>SUM(F119)</f>
        <v>7168.87</v>
      </c>
      <c r="G160" s="287">
        <f>$G$119</f>
        <v>7850</v>
      </c>
      <c r="H160" s="288">
        <f>SUM(H119)</f>
        <v>616.37</v>
      </c>
      <c r="I160" s="289">
        <f>SUM(G160-H160)</f>
        <v>7233.63</v>
      </c>
    </row>
    <row r="161" spans="2:9" ht="15">
      <c r="B161" s="23"/>
      <c r="C161" s="34"/>
      <c r="D161" s="35"/>
      <c r="E161" s="36"/>
      <c r="F161" s="209"/>
      <c r="G161" s="209"/>
      <c r="H161" s="269"/>
      <c r="I161" s="270"/>
    </row>
    <row r="162" spans="2:9" s="102" customFormat="1" ht="15">
      <c r="B162" s="40">
        <v>501</v>
      </c>
      <c r="C162" s="101" t="s">
        <v>39</v>
      </c>
      <c r="D162" s="103"/>
      <c r="E162" s="104"/>
      <c r="F162" s="287">
        <f>$F$131</f>
        <v>4900.33</v>
      </c>
      <c r="G162" s="287">
        <f>$G$131</f>
        <v>7520</v>
      </c>
      <c r="H162" s="288">
        <f>SUM(H131)</f>
        <v>0</v>
      </c>
      <c r="I162" s="289">
        <v>7520</v>
      </c>
    </row>
    <row r="163" spans="2:9" ht="15">
      <c r="B163" s="23"/>
      <c r="C163" s="34"/>
      <c r="D163" s="35"/>
      <c r="E163" s="36"/>
      <c r="F163" s="209"/>
      <c r="G163" s="209"/>
      <c r="H163" s="269"/>
      <c r="I163" s="270"/>
    </row>
    <row r="164" spans="2:9" s="102" customFormat="1" ht="15">
      <c r="B164" s="41">
        <v>601</v>
      </c>
      <c r="C164" s="101" t="s">
        <v>41</v>
      </c>
      <c r="D164" s="103"/>
      <c r="E164" s="104"/>
      <c r="F164" s="287">
        <f>SUM(F147)</f>
        <v>1361.8299999999997</v>
      </c>
      <c r="G164" s="287">
        <f>$G$147</f>
        <v>1550</v>
      </c>
      <c r="H164" s="288">
        <f>SUM(H147)</f>
        <v>27.5</v>
      </c>
      <c r="I164" s="289">
        <v>1522.5</v>
      </c>
    </row>
    <row r="165" spans="2:9" ht="15">
      <c r="B165" s="23"/>
      <c r="C165" s="34"/>
      <c r="D165" s="35"/>
      <c r="E165" s="36"/>
      <c r="F165" s="209"/>
      <c r="G165" s="209"/>
      <c r="H165" s="269"/>
      <c r="I165" s="270"/>
    </row>
    <row r="166" spans="2:9" ht="15">
      <c r="B166" s="23"/>
      <c r="C166" s="34"/>
      <c r="D166" s="35"/>
      <c r="E166" s="36"/>
      <c r="F166" s="209"/>
      <c r="G166" s="209"/>
      <c r="H166" s="269"/>
      <c r="I166" s="270"/>
    </row>
    <row r="167" spans="2:9" ht="15">
      <c r="B167" s="23"/>
      <c r="C167" s="62"/>
      <c r="D167" s="63"/>
      <c r="E167" s="62"/>
      <c r="F167" s="292"/>
      <c r="G167" s="293"/>
      <c r="H167" s="294"/>
      <c r="I167" s="295"/>
    </row>
    <row r="168" spans="2:9" ht="15.75" thickBot="1">
      <c r="B168" s="23"/>
      <c r="C168" s="64" t="s">
        <v>11</v>
      </c>
      <c r="D168" s="65" t="e">
        <f>+D167+D154+D120+#REF!</f>
        <v>#REF!</v>
      </c>
      <c r="E168" s="64" t="s">
        <v>11</v>
      </c>
      <c r="F168" s="296">
        <f>SUM(F154:F167)</f>
        <v>80439.12</v>
      </c>
      <c r="G168" s="297">
        <f>SUM(G154:G167)</f>
        <v>82500</v>
      </c>
      <c r="H168" s="297">
        <f>SUM(H154:H167)</f>
        <v>24573.31</v>
      </c>
      <c r="I168" s="306">
        <f>SUM(I154:I167)</f>
        <v>58127.329999999994</v>
      </c>
    </row>
    <row r="169" spans="2:9" ht="15.75" thickTop="1">
      <c r="B169" s="23"/>
      <c r="C169" s="62" t="s">
        <v>20</v>
      </c>
      <c r="D169" s="35">
        <v>60887</v>
      </c>
      <c r="E169" s="62" t="s">
        <v>20</v>
      </c>
      <c r="F169" s="216">
        <v>5000</v>
      </c>
      <c r="G169" s="298">
        <v>0</v>
      </c>
      <c r="H169" s="299">
        <v>0</v>
      </c>
      <c r="I169" s="300"/>
    </row>
    <row r="170" spans="2:9" ht="15.75" thickBot="1">
      <c r="B170" s="23"/>
      <c r="C170" s="64" t="s">
        <v>21</v>
      </c>
      <c r="D170" s="117" t="e">
        <f>+D168-D169</f>
        <v>#REF!</v>
      </c>
      <c r="E170" s="64" t="s">
        <v>21</v>
      </c>
      <c r="F170" s="296">
        <v>73000</v>
      </c>
      <c r="G170" s="301">
        <f>SUM(G168:G169)</f>
        <v>82500</v>
      </c>
      <c r="H170" s="301">
        <v>42250</v>
      </c>
      <c r="I170" s="302" t="s">
        <v>93</v>
      </c>
    </row>
    <row r="171" spans="2:9" ht="16.5" thickBot="1" thickTop="1">
      <c r="B171" s="25"/>
      <c r="C171" s="100" t="s">
        <v>81</v>
      </c>
      <c r="D171" s="118"/>
      <c r="E171" s="119"/>
      <c r="F171" s="303">
        <f>SUM(F168-F169-F170)</f>
        <v>2439.1199999999953</v>
      </c>
      <c r="G171" s="303">
        <v>0</v>
      </c>
      <c r="H171" s="304">
        <f>SUM(H168:H170)</f>
        <v>66823.31</v>
      </c>
      <c r="I171" s="305"/>
    </row>
    <row r="172" spans="2:9" ht="15">
      <c r="B172" s="29"/>
      <c r="C172" s="92"/>
      <c r="D172" s="93"/>
      <c r="E172" s="89"/>
      <c r="F172" s="89"/>
      <c r="G172" s="21"/>
      <c r="H172" s="21"/>
      <c r="I172" s="21"/>
    </row>
    <row r="173" spans="2:9" s="7" customFormat="1" ht="15">
      <c r="B173" s="152"/>
      <c r="C173" s="153"/>
      <c r="D173" s="154"/>
      <c r="E173" s="155"/>
      <c r="F173" s="155"/>
      <c r="G173" s="155"/>
      <c r="H173" s="155"/>
      <c r="I173" s="156"/>
    </row>
    <row r="174" spans="2:9" ht="15">
      <c r="B174" s="90"/>
      <c r="C174" s="150"/>
      <c r="D174" s="151"/>
      <c r="E174" s="149"/>
      <c r="F174" s="149"/>
      <c r="G174" s="149"/>
      <c r="H174" s="149"/>
      <c r="I174" s="12"/>
    </row>
    <row r="175" ht="15">
      <c r="B175" s="91"/>
    </row>
    <row r="176" ht="15">
      <c r="B176" s="91"/>
    </row>
    <row r="177" spans="2:6" ht="15">
      <c r="B177" s="91"/>
      <c r="C177" s="105"/>
      <c r="D177" s="106"/>
      <c r="E177" s="107"/>
      <c r="F177" s="107"/>
    </row>
    <row r="178" spans="3:6" ht="15">
      <c r="C178" s="94"/>
      <c r="D178" s="95"/>
      <c r="E178" s="96"/>
      <c r="F178" s="96"/>
    </row>
  </sheetData>
  <sheetProtection/>
  <mergeCells count="4">
    <mergeCell ref="B2:I2"/>
    <mergeCell ref="B64:I64"/>
    <mergeCell ref="M69:N69"/>
    <mergeCell ref="M68:N68"/>
  </mergeCells>
  <printOptions/>
  <pageMargins left="0.7" right="0.7" top="0.75" bottom="0.75" header="0.3" footer="0.3"/>
  <pageSetup horizontalDpi="600" verticalDpi="600" orientation="landscape" paperSize="9" scale="79" r:id="rId1"/>
  <headerFooter>
    <oddHeader>&amp;C&amp;"-,Bold"&amp;12Kirton in Lindsey Town Council
Quarterly Monitoring Report - 2nd Quarter - Accounts as at 8th October 2014</oddHeader>
  </headerFooter>
  <rowBreaks count="7" manualBreakCount="7">
    <brk id="34" max="255" man="1"/>
    <brk id="63" max="255" man="1"/>
    <brk id="87" max="255" man="1"/>
    <brk id="101" max="255" man="1"/>
    <brk id="120" max="255" man="1"/>
    <brk id="133" max="255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Cate</cp:lastModifiedBy>
  <cp:lastPrinted>2014-07-22T10:53:03Z</cp:lastPrinted>
  <dcterms:created xsi:type="dcterms:W3CDTF">2013-04-15T14:30:24Z</dcterms:created>
  <dcterms:modified xsi:type="dcterms:W3CDTF">2014-10-16T12:15:03Z</dcterms:modified>
  <cp:category/>
  <cp:version/>
  <cp:contentType/>
  <cp:contentStatus/>
</cp:coreProperties>
</file>